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Q36" i="1" l="1"/>
  <c r="R36" i="1"/>
  <c r="T36" i="1"/>
  <c r="P36" i="1"/>
  <c r="T26" i="1"/>
  <c r="S26" i="1"/>
  <c r="R26" i="1"/>
  <c r="Q26" i="1"/>
  <c r="P26" i="1"/>
  <c r="T5" i="1"/>
  <c r="S5" i="1"/>
  <c r="R5" i="1"/>
  <c r="Q5" i="1"/>
  <c r="P5" i="1"/>
  <c r="Q40" i="1" l="1"/>
  <c r="R40" i="1"/>
  <c r="S40" i="1"/>
  <c r="P40" i="1"/>
  <c r="Q11" i="1"/>
  <c r="R11" i="1"/>
  <c r="S11" i="1"/>
  <c r="T11" i="1"/>
  <c r="P11" i="1"/>
  <c r="P42" i="1" l="1"/>
  <c r="Q42" i="1"/>
  <c r="R42" i="1"/>
  <c r="S42" i="1"/>
  <c r="T42" i="1"/>
  <c r="T41" i="1"/>
  <c r="S41" i="1"/>
  <c r="R41" i="1"/>
  <c r="Q41" i="1"/>
  <c r="P41" i="1"/>
  <c r="T37" i="1"/>
  <c r="S37" i="1"/>
  <c r="R37" i="1"/>
  <c r="Q37" i="1"/>
  <c r="P37" i="1"/>
  <c r="P23" i="1"/>
  <c r="Q23" i="1"/>
  <c r="R23" i="1"/>
  <c r="S23" i="1"/>
  <c r="T23" i="1"/>
  <c r="P24" i="1"/>
  <c r="Q24" i="1"/>
  <c r="R24" i="1"/>
  <c r="S24" i="1"/>
  <c r="T24" i="1"/>
  <c r="P25" i="1"/>
  <c r="Q25" i="1"/>
  <c r="R25" i="1"/>
  <c r="S25" i="1"/>
  <c r="T25" i="1"/>
  <c r="T16" i="1" l="1"/>
  <c r="S16" i="1"/>
  <c r="R16" i="1"/>
  <c r="Q16" i="1"/>
  <c r="P16" i="1"/>
  <c r="L47" i="1" l="1"/>
  <c r="M47" i="1"/>
  <c r="N47" i="1"/>
  <c r="O47" i="1"/>
  <c r="P47" i="1"/>
  <c r="Q47" i="1"/>
  <c r="R47" i="1"/>
  <c r="S47" i="1"/>
  <c r="T47" i="1"/>
  <c r="K47" i="1"/>
  <c r="L43" i="1"/>
  <c r="M43" i="1"/>
  <c r="N43" i="1"/>
  <c r="O43" i="1"/>
  <c r="P43" i="1"/>
  <c r="Q43" i="1"/>
  <c r="R43" i="1"/>
  <c r="S43" i="1"/>
  <c r="T43" i="1"/>
  <c r="K43" i="1"/>
  <c r="L20" i="1"/>
  <c r="M20" i="1"/>
  <c r="N20" i="1"/>
  <c r="O20" i="1"/>
  <c r="K20" i="1"/>
  <c r="L48" i="1" l="1"/>
  <c r="D7" i="3" s="1"/>
  <c r="C9" i="3"/>
  <c r="E9" i="3"/>
  <c r="G9" i="3"/>
  <c r="D9" i="3"/>
  <c r="F9" i="3"/>
  <c r="K48" i="1"/>
  <c r="C7" i="3" s="1"/>
  <c r="M48" i="1"/>
  <c r="E7" i="3" s="1"/>
  <c r="O48" i="1"/>
  <c r="G7" i="3" s="1"/>
  <c r="N48" i="1"/>
  <c r="F7" i="3" s="1"/>
  <c r="E11" i="1"/>
  <c r="T18" i="1"/>
  <c r="T20" i="1" s="1"/>
  <c r="T48" i="1" s="1"/>
  <c r="S18" i="1"/>
  <c r="S20" i="1" s="1"/>
  <c r="S48" i="1" s="1"/>
  <c r="R18" i="1"/>
  <c r="R20" i="1" s="1"/>
  <c r="R48" i="1" s="1"/>
  <c r="Q18" i="1"/>
  <c r="Q20" i="1" s="1"/>
  <c r="Q48" i="1" s="1"/>
  <c r="P18" i="1"/>
  <c r="P20" i="1" s="1"/>
  <c r="P48" i="1" s="1"/>
  <c r="H18" i="1"/>
  <c r="H11" i="1" l="1"/>
  <c r="C3" i="3"/>
  <c r="G19" i="3"/>
  <c r="D17" i="3"/>
  <c r="E19" i="3"/>
  <c r="F17" i="3"/>
  <c r="C17" i="3"/>
  <c r="E17" i="3"/>
  <c r="F19" i="3"/>
  <c r="G17" i="3"/>
  <c r="D19" i="3"/>
  <c r="C19" i="3"/>
  <c r="G15" i="3"/>
  <c r="F15" i="3"/>
  <c r="E15" i="3"/>
  <c r="D15" i="3"/>
  <c r="C15" i="3"/>
  <c r="E3" i="3" l="1"/>
  <c r="D3" i="3"/>
  <c r="F3" i="3"/>
  <c r="G3" i="3"/>
  <c r="E1040" i="5" l="1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E23" i="3" l="1"/>
  <c r="H16" i="1"/>
  <c r="H42" i="1"/>
  <c r="H41" i="1"/>
  <c r="H22" i="1"/>
  <c r="H36" i="1" l="1"/>
  <c r="E36" i="1"/>
  <c r="H39" i="1" l="1"/>
  <c r="H38" i="1"/>
  <c r="H37" i="1"/>
  <c r="E37" i="1"/>
  <c r="I39" i="1" s="1"/>
  <c r="H33" i="1"/>
  <c r="H32" i="1"/>
  <c r="H29" i="1"/>
  <c r="H28" i="1"/>
  <c r="H27" i="1"/>
  <c r="H26" i="1"/>
  <c r="E40" i="1" l="1"/>
  <c r="H17" i="1"/>
  <c r="H10" i="1" l="1"/>
  <c r="H9" i="1"/>
  <c r="H8" i="1"/>
  <c r="H7" i="1"/>
  <c r="H6" i="1"/>
  <c r="E5" i="1"/>
  <c r="I9" i="1" s="1"/>
  <c r="H47" i="1" l="1"/>
  <c r="H25" i="1"/>
  <c r="H24" i="1"/>
  <c r="H23" i="1"/>
  <c r="H15" i="1"/>
  <c r="H14" i="1"/>
  <c r="H13" i="1"/>
  <c r="H12" i="1"/>
  <c r="E16" i="1"/>
  <c r="E26" i="1" l="1"/>
  <c r="I13" i="1"/>
  <c r="I23" i="1" l="1"/>
  <c r="H40" i="1" l="1"/>
</calcChain>
</file>

<file path=xl/sharedStrings.xml><?xml version="1.0" encoding="utf-8"?>
<sst xmlns="http://schemas.openxmlformats.org/spreadsheetml/2006/main" count="1972" uniqueCount="359">
  <si>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</si>
  <si>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</si>
  <si>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</si>
  <si>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</si>
  <si>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</si>
  <si>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</si>
  <si>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</si>
  <si>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</si>
  <si>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</si>
  <si>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</si>
  <si>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</si>
  <si>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</si>
  <si>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</si>
  <si>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</si>
  <si>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</si>
  <si>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</si>
  <si>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</si>
  <si>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</si>
  <si>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</si>
  <si>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</si>
  <si>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</si>
  <si>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</si>
  <si>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</si>
  <si>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</si>
  <si>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</si>
  <si>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</si>
  <si>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</si>
  <si>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</si>
  <si>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</si>
  <si>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</si>
  <si>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</si>
  <si>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</si>
  <si>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</si>
  <si>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</si>
  <si>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</si>
  <si>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</si>
  <si>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</si>
  <si>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</si>
  <si>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</si>
  <si>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</si>
  <si>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</si>
  <si>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</si>
  <si>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</si>
  <si>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</si>
  <si>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</si>
  <si>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</si>
  <si>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</si>
  <si>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</si>
  <si>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</si>
  <si>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</si>
  <si>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</si>
  <si>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</si>
  <si>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</si>
  <si>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</si>
  <si>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</si>
  <si>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</si>
  <si>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</si>
  <si>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</si>
  <si>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</si>
  <si>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</si>
  <si>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</si>
  <si>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</si>
  <si>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</si>
  <si>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</si>
  <si>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</si>
  <si>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</si>
  <si>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</si>
  <si>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</si>
  <si>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</si>
  <si>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</si>
  <si>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</si>
  <si>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</si>
  <si>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</si>
  <si>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</si>
  <si>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</si>
  <si>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</si>
  <si>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</si>
  <si>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</si>
  <si>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</si>
  <si>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</si>
  <si>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</si>
  <si>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</si>
  <si>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</si>
  <si>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</si>
  <si>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</si>
  <si>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</si>
  <si>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</si>
  <si>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</si>
  <si>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</si>
  <si>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</si>
  <si>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</si>
  <si>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</si>
  <si>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</si>
  <si>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</si>
  <si>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</si>
  <si>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</si>
  <si>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</si>
  <si>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</si>
  <si>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</si>
  <si>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</si>
  <si>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</si>
  <si>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</si>
  <si>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</si>
  <si>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</si>
  <si>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</si>
  <si>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</si>
  <si>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</si>
  <si>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</si>
  <si>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</si>
  <si>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</si>
  <si>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</si>
  <si>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</si>
  <si>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</si>
  <si>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</si>
  <si>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</si>
  <si>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</si>
  <si>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</si>
  <si>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</si>
  <si>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</si>
  <si>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</si>
  <si>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</si>
  <si>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</si>
  <si>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</si>
  <si>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</si>
  <si>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</si>
  <si>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</si>
  <si>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</si>
  <si>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</si>
  <si>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</si>
  <si>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</si>
  <si>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</si>
  <si>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</si>
  <si>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</si>
  <si>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</si>
  <si>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</si>
  <si>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</si>
  <si>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</si>
  <si>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</si>
  <si>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</si>
  <si>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</si>
  <si>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</si>
  <si>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</si>
  <si>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</si>
  <si>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</si>
  <si>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</si>
  <si>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</si>
  <si>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</si>
  <si>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</si>
  <si>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</si>
  <si>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</si>
  <si>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</si>
  <si>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</si>
  <si>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</si>
  <si>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</si>
  <si>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</si>
  <si>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</si>
  <si>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</si>
  <si>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</si>
  <si>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</si>
  <si>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</si>
  <si>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</si>
  <si>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</si>
  <si>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</si>
  <si>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</si>
  <si>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</si>
  <si>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</si>
  <si>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</si>
  <si>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</si>
  <si>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</si>
  <si>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</si>
  <si>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</si>
  <si>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</si>
  <si>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</si>
  <si>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</si>
  <si>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</si>
  <si>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</si>
  <si>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</si>
  <si>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</si>
  <si>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</si>
  <si>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</si>
  <si>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</si>
  <si>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</si>
  <si>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</si>
  <si>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</si>
  <si>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</si>
  <si>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</si>
  <si>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</si>
  <si>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</si>
  <si>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</si>
  <si>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</si>
  <si>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</si>
  <si>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</si>
  <si>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</si>
  <si>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</si>
  <si>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</si>
  <si>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</si>
  <si>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</si>
  <si>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</si>
  <si>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</si>
  <si>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</si>
  <si>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</si>
  <si>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</si>
  <si>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</si>
  <si>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</si>
  <si>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</si>
  <si>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</si>
  <si>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</si>
  <si>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</si>
  <si>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</si>
  <si>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</si>
  <si>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</si>
  <si>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</si>
  <si>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</si>
  <si>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</si>
  <si>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</si>
  <si>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</si>
  <si>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</si>
  <si>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</si>
  <si>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</si>
  <si>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</si>
  <si>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</si>
  <si>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</si>
  <si>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</si>
  <si>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</si>
  <si>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</si>
  <si>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</si>
  <si>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</si>
  <si>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</si>
  <si>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</si>
  <si>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</si>
  <si>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</si>
  <si>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</si>
  <si>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</si>
  <si>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</si>
  <si>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</si>
  <si>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</si>
  <si>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</si>
  <si>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</si>
  <si>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</si>
  <si>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</si>
  <si>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</si>
  <si>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</si>
  <si>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</si>
  <si>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</si>
  <si>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</si>
  <si>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</si>
  <si>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</si>
  <si>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</si>
  <si>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</si>
  <si>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</si>
  <si>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</si>
  <si>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</si>
  <si>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</si>
  <si>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</si>
  <si>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</si>
  <si>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</si>
  <si>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</si>
  <si>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</si>
  <si>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</si>
  <si>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</si>
  <si>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</si>
  <si>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</si>
  <si>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</si>
  <si>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</si>
  <si>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</si>
  <si>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</si>
  <si>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</si>
  <si>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</si>
  <si>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</si>
  <si>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</si>
  <si>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</si>
  <si>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</si>
  <si>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</si>
  <si>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</si>
  <si>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</si>
  <si>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</si>
  <si>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</si>
  <si>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</si>
  <si>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</si>
  <si>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</si>
  <si>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</si>
  <si>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</si>
  <si>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</si>
  <si>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</si>
  <si>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</si>
  <si>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</si>
  <si>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</si>
  <si>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</si>
  <si>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</si>
  <si>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</si>
  <si>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</si>
  <si>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</si>
  <si>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</si>
  <si>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</si>
  <si>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</si>
  <si>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</si>
  <si>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</si>
  <si>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</si>
  <si>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</si>
  <si>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</si>
  <si>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</si>
  <si>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</si>
  <si>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</si>
  <si>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</si>
  <si>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</si>
  <si>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</si>
  <si>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</si>
  <si>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</si>
  <si>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</si>
  <si>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</si>
  <si>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</si>
  <si>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</si>
  <si>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</si>
  <si>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</si>
  <si>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</si>
  <si>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</si>
  <si>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</si>
  <si>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</si>
  <si>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</si>
  <si>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</si>
  <si>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</si>
  <si>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</si>
  <si>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</si>
  <si>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</si>
  <si>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</si>
  <si>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</si>
  <si>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</si>
  <si>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</si>
  <si>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</si>
  <si>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</si>
  <si>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</si>
  <si>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</si>
  <si>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</si>
  <si>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</si>
  <si>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</si>
  <si>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</si>
  <si>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</si>
  <si>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</si>
  <si>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</si>
  <si>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</si>
  <si>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</si>
  <si>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</si>
  <si>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</si>
  <si>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</si>
  <si>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</si>
  <si>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</si>
  <si>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</si>
  <si>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</si>
  <si>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</si>
  <si>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</si>
  <si>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</si>
  <si>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</si>
  <si>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Белки при расчете соотношения всегда берутся за 1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</si>
  <si>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</si>
  <si>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Фрукт свежий (банан)</t>
  </si>
  <si>
    <t>1 шт</t>
  </si>
  <si>
    <t>Кондитерское  изделие (вафли)</t>
  </si>
  <si>
    <t>Салат овощной ( картофель,морковь отварн,огурец консерв,  горошек зелен консерв)</t>
  </si>
  <si>
    <t>7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</si>
</sst>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2" formatCode="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9" tint="-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45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0" fillId="0" borderId="1" xfId="0" applyFont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2" fillId="4" borderId="0" xfId="0" applyFont="1" applyFill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4" borderId="24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26" fillId="4" borderId="24" xfId="0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/>
    </xf>
    <xf numFmtId="2" fontId="4" fillId="4" borderId="25" xfId="0" applyNumberFormat="1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49" fontId="16" fillId="0" borderId="34" xfId="0" applyNumberFormat="1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4" fillId="4" borderId="34" xfId="0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wrapText="1"/>
    </xf>
    <xf numFmtId="0" fontId="0" fillId="4" borderId="35" xfId="0" applyFill="1" applyBorder="1" applyAlignment="1">
      <alignment horizontal="center"/>
    </xf>
    <xf numFmtId="0" fontId="4" fillId="4" borderId="29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26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166" fontId="14" fillId="5" borderId="2" xfId="1" applyNumberFormat="1" applyFont="1" applyFill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48" fillId="5" borderId="27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26" fillId="4" borderId="17" xfId="0" applyFont="1" applyFill="1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/>
    </xf>
    <xf numFmtId="0" fontId="47" fillId="5" borderId="26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5" borderId="22" xfId="0" applyFont="1" applyFill="1" applyBorder="1" applyAlignment="1">
      <alignment horizontal="center"/>
    </xf>
    <xf numFmtId="0" fontId="0" fillId="5" borderId="23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2" fontId="4" fillId="4" borderId="31" xfId="0" applyNumberFormat="1" applyFont="1" applyFill="1" applyBorder="1" applyAlignment="1">
      <alignment horizontal="center" vertical="center"/>
    </xf>
    <xf numFmtId="2" fontId="4" fillId="4" borderId="32" xfId="0" applyNumberFormat="1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4" borderId="12" xfId="0" applyFont="1" applyFill="1" applyBorder="1" applyAlignment="1">
      <alignment horizontal="center"/>
    </xf>
    <xf numFmtId="2" fontId="26" fillId="4" borderId="1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/>
    </xf>
    <xf numFmtId="2" fontId="26" fillId="4" borderId="7" xfId="0" applyNumberFormat="1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2" fontId="26" fillId="4" borderId="3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/>
    </xf>
    <xf numFmtId="0" fontId="0" fillId="5" borderId="50" xfId="0" applyFont="1" applyFill="1" applyBorder="1" applyAlignment="1">
      <alignment horizontal="center"/>
    </xf>
    <xf numFmtId="0" fontId="0" fillId="5" borderId="42" xfId="0" applyFont="1" applyFill="1" applyBorder="1" applyAlignment="1">
      <alignment horizontal="center"/>
    </xf>
    <xf numFmtId="0" fontId="26" fillId="4" borderId="34" xfId="0" applyFont="1" applyFill="1" applyBorder="1" applyAlignment="1">
      <alignment horizontal="center" vertical="center"/>
    </xf>
    <xf numFmtId="2" fontId="4" fillId="4" borderId="34" xfId="0" applyNumberFormat="1" applyFont="1" applyFill="1" applyBorder="1" applyAlignment="1">
      <alignment horizontal="center" vertical="center"/>
    </xf>
    <xf numFmtId="2" fontId="26" fillId="4" borderId="34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26" fillId="4" borderId="48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2" fontId="4" fillId="4" borderId="34" xfId="0" applyNumberFormat="1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2" fontId="26" fillId="4" borderId="47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/>
    <xf numFmtId="172" fontId="46" fillId="0" borderId="1" xfId="0" applyNumberFormat="1" applyFont="1" applyBorder="1"/>
    <xf numFmtId="0" fontId="9" fillId="6" borderId="24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166" fontId="9" fillId="6" borderId="1" xfId="1" applyNumberFormat="1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166" fontId="4" fillId="6" borderId="19" xfId="1" applyNumberFormat="1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center" vertical="center"/>
    </xf>
    <xf numFmtId="2" fontId="4" fillId="0" borderId="49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/>
    </xf>
    <xf numFmtId="0" fontId="4" fillId="6" borderId="27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0" fillId="6" borderId="24" xfId="0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166" fontId="4" fillId="6" borderId="17" xfId="1" applyNumberFormat="1" applyFont="1" applyFill="1" applyBorder="1" applyAlignment="1">
      <alignment horizontal="center" vertical="center"/>
    </xf>
    <xf numFmtId="165" fontId="4" fillId="6" borderId="17" xfId="1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horizontal="center" vertical="center"/>
    </xf>
    <xf numFmtId="171" fontId="4" fillId="6" borderId="25" xfId="1" applyNumberFormat="1" applyFont="1" applyFill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/>
    </xf>
    <xf numFmtId="166" fontId="15" fillId="6" borderId="19" xfId="1" applyNumberFormat="1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2" fontId="26" fillId="0" borderId="18" xfId="0" applyNumberFormat="1" applyFont="1" applyBorder="1" applyAlignment="1">
      <alignment horizontal="center" vertical="center"/>
    </xf>
    <xf numFmtId="2" fontId="26" fillId="0" borderId="38" xfId="0" applyNumberFormat="1" applyFont="1" applyBorder="1" applyAlignment="1">
      <alignment horizontal="center" vertical="center"/>
    </xf>
    <xf numFmtId="2" fontId="26" fillId="0" borderId="16" xfId="0" applyNumberFormat="1" applyFont="1" applyBorder="1" applyAlignment="1">
      <alignment horizontal="center" vertical="center"/>
    </xf>
    <xf numFmtId="2" fontId="26" fillId="0" borderId="44" xfId="0" applyNumberFormat="1" applyFont="1" applyBorder="1" applyAlignment="1">
      <alignment horizontal="center" vertical="center"/>
    </xf>
    <xf numFmtId="2" fontId="26" fillId="0" borderId="19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0" fontId="51" fillId="4" borderId="28" xfId="0" applyFont="1" applyFill="1" applyBorder="1" applyAlignment="1">
      <alignment horizontal="center"/>
    </xf>
    <xf numFmtId="0" fontId="52" fillId="4" borderId="28" xfId="0" applyFont="1" applyFill="1" applyBorder="1" applyAlignment="1">
      <alignment horizontal="center" vertical="center" wrapText="1"/>
    </xf>
    <xf numFmtId="0" fontId="53" fillId="4" borderId="28" xfId="0" applyFont="1" applyFill="1" applyBorder="1" applyAlignment="1">
      <alignment horizontal="center" vertical="center" wrapText="1"/>
    </xf>
    <xf numFmtId="0" fontId="52" fillId="4" borderId="41" xfId="0" applyFont="1" applyFill="1" applyBorder="1" applyAlignment="1">
      <alignment horizontal="center" vertical="center" wrapText="1"/>
    </xf>
    <xf numFmtId="0" fontId="52" fillId="4" borderId="43" xfId="0" applyFont="1" applyFill="1" applyBorder="1" applyAlignment="1">
      <alignment horizontal="center" vertical="center" wrapText="1"/>
    </xf>
    <xf numFmtId="0" fontId="52" fillId="4" borderId="40" xfId="0" applyFont="1" applyFill="1" applyBorder="1" applyAlignment="1">
      <alignment horizontal="center" vertical="center" wrapText="1"/>
    </xf>
    <xf numFmtId="0" fontId="54" fillId="4" borderId="28" xfId="0" applyFont="1" applyFill="1" applyBorder="1" applyAlignment="1">
      <alignment horizontal="center" vertical="center" wrapText="1"/>
    </xf>
    <xf numFmtId="0" fontId="55" fillId="4" borderId="28" xfId="0" applyFont="1" applyFill="1" applyBorder="1" applyAlignment="1">
      <alignment horizontal="center" vertical="center" wrapText="1"/>
    </xf>
    <xf numFmtId="0" fontId="52" fillId="4" borderId="43" xfId="0" applyFont="1" applyFill="1" applyBorder="1" applyAlignment="1">
      <alignment horizontal="center" vertical="center"/>
    </xf>
    <xf numFmtId="0" fontId="52" fillId="4" borderId="34" xfId="0" applyFont="1" applyFill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9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C48"/>
  <sheetViews>
    <sheetView tabSelected="1" zoomScale="90" zoomScaleNormal="90" workbookViewId="0">
      <selection activeCell="J2" sqref="J2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9" ht="21" customHeight="1" thickBot="1" x14ac:dyDescent="0.35">
      <c r="D1" s="228" t="s">
        <v>108</v>
      </c>
      <c r="E1" s="127"/>
      <c r="F1" s="127"/>
      <c r="G1" s="127"/>
      <c r="H1" s="127"/>
      <c r="I1" s="127"/>
      <c r="J1" s="127"/>
      <c r="M1" s="232"/>
      <c r="N1" s="232"/>
      <c r="O1" s="232"/>
    </row>
    <row r="2" spans="1:29" ht="17.25" customHeight="1" x14ac:dyDescent="0.3">
      <c r="A2" s="261"/>
      <c r="B2" s="261"/>
      <c r="C2" s="273"/>
      <c r="D2" s="274" t="s">
        <v>68</v>
      </c>
      <c r="E2" s="260"/>
      <c r="F2" s="263"/>
      <c r="G2" s="263"/>
      <c r="H2" s="264"/>
      <c r="I2" s="263"/>
      <c r="J2" s="268" t="s">
        <v>358</v>
      </c>
      <c r="K2" s="262"/>
      <c r="L2" s="259"/>
      <c r="M2" s="259"/>
      <c r="N2" s="259"/>
      <c r="O2" s="282"/>
      <c r="P2" s="295"/>
      <c r="Q2" s="294"/>
      <c r="R2" s="276"/>
      <c r="S2" s="276"/>
      <c r="T2" s="277"/>
    </row>
    <row r="3" spans="1:29" ht="30" x14ac:dyDescent="0.25">
      <c r="A3" s="252" t="s">
        <v>110</v>
      </c>
      <c r="B3" s="245" t="s">
        <v>109</v>
      </c>
      <c r="C3" s="272" t="s">
        <v>18</v>
      </c>
      <c r="D3" s="310" t="s">
        <v>19</v>
      </c>
      <c r="E3" s="311" t="s">
        <v>29</v>
      </c>
      <c r="F3" s="311" t="s">
        <v>20</v>
      </c>
      <c r="G3" s="311" t="s">
        <v>21</v>
      </c>
      <c r="H3" s="312" t="s">
        <v>42</v>
      </c>
      <c r="I3" s="311"/>
      <c r="J3" s="310" t="s">
        <v>19</v>
      </c>
      <c r="K3" s="313" t="s">
        <v>23</v>
      </c>
      <c r="L3" s="314" t="s">
        <v>24</v>
      </c>
      <c r="M3" s="314" t="s">
        <v>22</v>
      </c>
      <c r="N3" s="315" t="s">
        <v>25</v>
      </c>
      <c r="O3" s="316" t="s">
        <v>26</v>
      </c>
      <c r="P3" s="317" t="s">
        <v>23</v>
      </c>
      <c r="Q3" s="318" t="s">
        <v>24</v>
      </c>
      <c r="R3" s="314" t="s">
        <v>22</v>
      </c>
      <c r="S3" s="315" t="s">
        <v>25</v>
      </c>
      <c r="T3" s="319" t="s">
        <v>26</v>
      </c>
      <c r="U3" s="105"/>
      <c r="V3" s="105"/>
      <c r="W3" s="105"/>
      <c r="X3" s="105"/>
      <c r="Y3" s="105"/>
      <c r="Z3" s="105"/>
      <c r="AA3" s="105"/>
      <c r="AB3" s="105"/>
      <c r="AC3" s="105"/>
    </row>
    <row r="4" spans="1:29" ht="18.75" x14ac:dyDescent="0.3">
      <c r="A4" s="246"/>
      <c r="B4" s="249" t="s">
        <v>28</v>
      </c>
      <c r="C4" s="392"/>
      <c r="D4" s="320"/>
      <c r="E4" s="311"/>
      <c r="F4" s="311"/>
      <c r="G4" s="311"/>
      <c r="H4" s="312"/>
      <c r="I4" s="311"/>
      <c r="J4" s="321"/>
      <c r="K4" s="313"/>
      <c r="L4" s="314"/>
      <c r="M4" s="314"/>
      <c r="N4" s="315"/>
      <c r="O4" s="316"/>
      <c r="P4" s="317"/>
      <c r="Q4" s="318"/>
      <c r="R4" s="314"/>
      <c r="S4" s="315"/>
      <c r="T4" s="319"/>
      <c r="U4" s="105"/>
      <c r="V4" s="105"/>
      <c r="W4" s="105"/>
      <c r="X4" s="105"/>
      <c r="Y4" s="105"/>
      <c r="Z4" s="105"/>
      <c r="AA4" s="105"/>
      <c r="AB4" s="105"/>
      <c r="AC4" s="105"/>
    </row>
    <row r="5" spans="1:29" ht="25.5" customHeight="1" x14ac:dyDescent="0.25">
      <c r="A5" s="247" t="s">
        <v>93</v>
      </c>
      <c r="B5" s="246"/>
      <c r="C5" s="393" t="s">
        <v>216</v>
      </c>
      <c r="D5" s="244">
        <v>250</v>
      </c>
      <c r="E5" s="230" t="e">
        <f>#REF!</f>
        <v>#REF!</v>
      </c>
      <c r="F5" s="229"/>
      <c r="G5" s="230"/>
      <c r="H5" s="322"/>
      <c r="I5" s="230"/>
      <c r="J5" s="323">
        <v>250</v>
      </c>
      <c r="K5" s="233">
        <v>8.3000000000000007</v>
      </c>
      <c r="L5" s="33">
        <v>8</v>
      </c>
      <c r="M5" s="33">
        <v>45.7</v>
      </c>
      <c r="N5" s="33">
        <v>286</v>
      </c>
      <c r="O5" s="123">
        <v>0.65</v>
      </c>
      <c r="P5" s="251">
        <f>K5</f>
        <v>8.3000000000000007</v>
      </c>
      <c r="Q5" s="251">
        <f t="shared" ref="Q5" si="0">L5</f>
        <v>8</v>
      </c>
      <c r="R5" s="251">
        <f t="shared" ref="R5" si="1">M5</f>
        <v>45.7</v>
      </c>
      <c r="S5" s="251">
        <f t="shared" ref="S5" si="2">N5</f>
        <v>286</v>
      </c>
      <c r="T5" s="251">
        <f t="shared" ref="T5" si="3">O5</f>
        <v>0.65</v>
      </c>
      <c r="U5" s="105"/>
      <c r="V5" s="105"/>
      <c r="W5" s="105"/>
      <c r="X5" s="105"/>
      <c r="Y5" s="105"/>
      <c r="Z5" s="105"/>
      <c r="AA5" s="105"/>
      <c r="AB5" s="105"/>
      <c r="AC5" s="105"/>
    </row>
    <row r="6" spans="1:29" ht="18.75" hidden="1" x14ac:dyDescent="0.25">
      <c r="A6" s="248"/>
      <c r="B6" s="247"/>
      <c r="C6" s="394" t="s">
        <v>62</v>
      </c>
      <c r="D6" s="244"/>
      <c r="E6" s="230"/>
      <c r="F6" s="230">
        <v>50</v>
      </c>
      <c r="G6" s="230">
        <v>50</v>
      </c>
      <c r="H6" s="322" t="e">
        <f>F6*#REF!/1000</f>
        <v>#REF!</v>
      </c>
      <c r="I6" s="230"/>
      <c r="J6" s="323"/>
      <c r="K6" s="235"/>
      <c r="L6" s="99"/>
      <c r="M6" s="99"/>
      <c r="N6" s="99"/>
      <c r="O6" s="189"/>
      <c r="P6" s="302"/>
      <c r="Q6" s="132"/>
      <c r="R6" s="99"/>
      <c r="S6" s="99"/>
      <c r="T6" s="236"/>
      <c r="U6" s="105"/>
      <c r="V6" s="105"/>
      <c r="W6" s="105"/>
      <c r="X6" s="105"/>
      <c r="Y6" s="105"/>
      <c r="Z6" s="105"/>
      <c r="AA6" s="105"/>
      <c r="AB6" s="105"/>
      <c r="AC6" s="105"/>
    </row>
    <row r="7" spans="1:29" ht="18.75" hidden="1" x14ac:dyDescent="0.25">
      <c r="A7" s="247" t="s">
        <v>94</v>
      </c>
      <c r="B7" s="247"/>
      <c r="C7" s="394" t="s">
        <v>208</v>
      </c>
      <c r="D7" s="244"/>
      <c r="E7" s="230"/>
      <c r="F7" s="230">
        <v>100</v>
      </c>
      <c r="G7" s="230">
        <v>100</v>
      </c>
      <c r="H7" s="322" t="e">
        <f>F7*#REF!/1000</f>
        <v>#REF!</v>
      </c>
      <c r="I7" s="230"/>
      <c r="J7" s="323"/>
      <c r="K7" s="235"/>
      <c r="L7" s="99"/>
      <c r="M7" s="99"/>
      <c r="N7" s="99"/>
      <c r="O7" s="189"/>
      <c r="P7" s="302"/>
      <c r="Q7" s="132"/>
      <c r="R7" s="99"/>
      <c r="S7" s="99"/>
      <c r="T7" s="236"/>
      <c r="U7" s="105"/>
      <c r="V7" s="105"/>
      <c r="W7" s="105"/>
      <c r="X7" s="105"/>
      <c r="Y7" s="105"/>
      <c r="Z7" s="105"/>
      <c r="AA7" s="105"/>
      <c r="AB7" s="105"/>
      <c r="AC7" s="105"/>
    </row>
    <row r="8" spans="1:29" ht="18.75" hidden="1" x14ac:dyDescent="0.25">
      <c r="A8" s="246"/>
      <c r="B8" s="246"/>
      <c r="C8" s="394" t="s">
        <v>40</v>
      </c>
      <c r="D8" s="244"/>
      <c r="E8" s="230"/>
      <c r="F8" s="230">
        <v>6</v>
      </c>
      <c r="G8" s="230">
        <v>6</v>
      </c>
      <c r="H8" s="322" t="e">
        <f>F8*#REF!/1000</f>
        <v>#REF!</v>
      </c>
      <c r="I8" s="230"/>
      <c r="J8" s="323"/>
      <c r="K8" s="235"/>
      <c r="L8" s="99"/>
      <c r="M8" s="99"/>
      <c r="N8" s="99"/>
      <c r="O8" s="189"/>
      <c r="P8" s="302"/>
      <c r="Q8" s="132"/>
      <c r="R8" s="99"/>
      <c r="S8" s="99"/>
      <c r="T8" s="236"/>
      <c r="U8" s="105"/>
      <c r="V8" s="105"/>
      <c r="W8" s="105"/>
      <c r="X8" s="105"/>
      <c r="Y8" s="105"/>
      <c r="Z8" s="105"/>
      <c r="AA8" s="105"/>
      <c r="AB8" s="105"/>
      <c r="AC8" s="105"/>
    </row>
    <row r="9" spans="1:29" ht="18.75" hidden="1" x14ac:dyDescent="0.25">
      <c r="A9" s="246"/>
      <c r="B9" s="246"/>
      <c r="C9" s="394" t="s">
        <v>199</v>
      </c>
      <c r="D9" s="244"/>
      <c r="E9" s="230"/>
      <c r="F9" s="230">
        <v>6</v>
      </c>
      <c r="G9" s="230">
        <v>6</v>
      </c>
      <c r="H9" s="322" t="e">
        <f>F9*#REF!/1000</f>
        <v>#REF!</v>
      </c>
      <c r="I9" s="230" t="e">
        <f>D5*E5/1000</f>
        <v>#REF!</v>
      </c>
      <c r="J9" s="323"/>
      <c r="K9" s="235"/>
      <c r="L9" s="99"/>
      <c r="M9" s="99"/>
      <c r="N9" s="99"/>
      <c r="O9" s="189"/>
      <c r="P9" s="302"/>
      <c r="Q9" s="132"/>
      <c r="R9" s="99"/>
      <c r="S9" s="99"/>
      <c r="T9" s="236"/>
      <c r="U9" s="105"/>
      <c r="V9" s="105"/>
      <c r="W9" s="105"/>
      <c r="X9" s="105"/>
      <c r="Y9" s="105"/>
      <c r="Z9" s="105"/>
      <c r="AA9" s="105"/>
      <c r="AB9" s="105"/>
      <c r="AC9" s="105"/>
    </row>
    <row r="10" spans="1:29" ht="18.75" hidden="1" x14ac:dyDescent="0.25">
      <c r="A10" s="246"/>
      <c r="B10" s="246"/>
      <c r="C10" s="394" t="s">
        <v>1</v>
      </c>
      <c r="D10" s="324"/>
      <c r="E10" s="230"/>
      <c r="F10" s="229">
        <v>64</v>
      </c>
      <c r="G10" s="229">
        <v>64</v>
      </c>
      <c r="H10" s="322" t="e">
        <f>F10*#REF!/1000</f>
        <v>#REF!</v>
      </c>
      <c r="I10" s="230"/>
      <c r="J10" s="323"/>
      <c r="K10" s="235"/>
      <c r="L10" s="99"/>
      <c r="M10" s="99"/>
      <c r="N10" s="99"/>
      <c r="O10" s="189"/>
      <c r="P10" s="302"/>
      <c r="Q10" s="132"/>
      <c r="R10" s="99"/>
      <c r="S10" s="99"/>
      <c r="T10" s="236"/>
      <c r="U10" s="105"/>
      <c r="V10" s="105"/>
      <c r="W10" s="105"/>
      <c r="X10" s="105"/>
      <c r="Y10" s="105"/>
      <c r="Z10" s="105"/>
      <c r="AA10" s="105"/>
      <c r="AB10" s="105"/>
      <c r="AC10" s="105"/>
    </row>
    <row r="11" spans="1:29" ht="21.75" customHeight="1" x14ac:dyDescent="0.25">
      <c r="A11" s="247" t="s">
        <v>105</v>
      </c>
      <c r="B11" s="247"/>
      <c r="C11" s="393" t="s">
        <v>31</v>
      </c>
      <c r="D11" s="244">
        <v>200</v>
      </c>
      <c r="E11" s="230" t="e">
        <f>#REF!</f>
        <v>#REF!</v>
      </c>
      <c r="F11" s="230"/>
      <c r="G11" s="230"/>
      <c r="H11" s="230" t="e">
        <f>F11*#REF!/1000</f>
        <v>#REF!</v>
      </c>
      <c r="I11" s="230"/>
      <c r="J11" s="323">
        <v>200</v>
      </c>
      <c r="K11" s="241">
        <v>1.6</v>
      </c>
      <c r="L11" s="170">
        <v>5.2</v>
      </c>
      <c r="M11" s="170">
        <v>31.7</v>
      </c>
      <c r="N11" s="170">
        <v>156</v>
      </c>
      <c r="O11" s="279">
        <v>1.33</v>
      </c>
      <c r="P11" s="296">
        <f>K11</f>
        <v>1.6</v>
      </c>
      <c r="Q11" s="289">
        <f t="shared" ref="Q11:T11" si="4">L11</f>
        <v>5.2</v>
      </c>
      <c r="R11" s="170">
        <f t="shared" si="4"/>
        <v>31.7</v>
      </c>
      <c r="S11" s="170">
        <f t="shared" si="4"/>
        <v>156</v>
      </c>
      <c r="T11" s="290">
        <f t="shared" si="4"/>
        <v>1.33</v>
      </c>
      <c r="U11" s="105"/>
      <c r="V11" s="105"/>
      <c r="W11" s="105"/>
      <c r="X11" s="105"/>
      <c r="Y11" s="105"/>
      <c r="Z11" s="105"/>
      <c r="AA11" s="105"/>
      <c r="AB11" s="105"/>
      <c r="AC11" s="105"/>
    </row>
    <row r="12" spans="1:29" ht="18.75" hidden="1" x14ac:dyDescent="0.25">
      <c r="A12" s="248"/>
      <c r="B12" s="247"/>
      <c r="C12" s="394" t="s">
        <v>4</v>
      </c>
      <c r="D12" s="324"/>
      <c r="E12" s="230"/>
      <c r="F12" s="230">
        <v>8</v>
      </c>
      <c r="G12" s="230">
        <v>8</v>
      </c>
      <c r="H12" s="322" t="e">
        <f>F12*#REF!/1000</f>
        <v>#REF!</v>
      </c>
      <c r="I12" s="230"/>
      <c r="J12" s="323"/>
      <c r="K12" s="235"/>
      <c r="L12" s="99"/>
      <c r="M12" s="99"/>
      <c r="N12" s="99"/>
      <c r="O12" s="189"/>
      <c r="P12" s="302"/>
      <c r="Q12" s="132"/>
      <c r="R12" s="99"/>
      <c r="S12" s="99"/>
      <c r="T12" s="236"/>
      <c r="U12" s="105"/>
      <c r="V12" s="105"/>
      <c r="W12" s="105"/>
      <c r="X12" s="105"/>
      <c r="Y12" s="105"/>
      <c r="Z12" s="105"/>
      <c r="AA12" s="105"/>
      <c r="AB12" s="105"/>
      <c r="AC12" s="105"/>
    </row>
    <row r="13" spans="1:29" ht="18.75" hidden="1" x14ac:dyDescent="0.25">
      <c r="A13" s="247" t="s">
        <v>89</v>
      </c>
      <c r="B13" s="247"/>
      <c r="C13" s="394" t="s">
        <v>211</v>
      </c>
      <c r="D13" s="324"/>
      <c r="E13" s="230"/>
      <c r="F13" s="230">
        <v>100</v>
      </c>
      <c r="G13" s="230">
        <v>100</v>
      </c>
      <c r="H13" s="322" t="e">
        <f>F13*#REF!/1000</f>
        <v>#REF!</v>
      </c>
      <c r="I13" s="230" t="e">
        <f>D11*E11/1000</f>
        <v>#REF!</v>
      </c>
      <c r="J13" s="323"/>
      <c r="K13" s="235"/>
      <c r="L13" s="99"/>
      <c r="M13" s="99"/>
      <c r="N13" s="99"/>
      <c r="O13" s="189"/>
      <c r="P13" s="302"/>
      <c r="Q13" s="132"/>
      <c r="R13" s="99"/>
      <c r="S13" s="99"/>
      <c r="T13" s="236"/>
      <c r="U13" s="105"/>
      <c r="V13" s="105"/>
      <c r="W13" s="105"/>
      <c r="X13" s="105"/>
      <c r="Y13" s="105"/>
      <c r="Z13" s="105"/>
      <c r="AA13" s="105"/>
      <c r="AB13" s="105"/>
      <c r="AC13" s="105"/>
    </row>
    <row r="14" spans="1:29" ht="18.75" hidden="1" x14ac:dyDescent="0.25">
      <c r="A14" s="247" t="s">
        <v>84</v>
      </c>
      <c r="B14" s="247"/>
      <c r="C14" s="394" t="s">
        <v>1</v>
      </c>
      <c r="D14" s="324"/>
      <c r="E14" s="230"/>
      <c r="F14" s="230">
        <v>115</v>
      </c>
      <c r="G14" s="230">
        <v>115</v>
      </c>
      <c r="H14" s="322" t="e">
        <f>F14*#REF!/1000</f>
        <v>#REF!</v>
      </c>
      <c r="I14" s="230" t="s">
        <v>41</v>
      </c>
      <c r="J14" s="323"/>
      <c r="K14" s="235"/>
      <c r="L14" s="99"/>
      <c r="M14" s="99"/>
      <c r="N14" s="99"/>
      <c r="O14" s="189"/>
      <c r="P14" s="302"/>
      <c r="Q14" s="132"/>
      <c r="R14" s="99"/>
      <c r="S14" s="99"/>
      <c r="T14" s="236"/>
      <c r="U14" s="105"/>
      <c r="V14" s="105"/>
      <c r="W14" s="105"/>
      <c r="X14" s="105"/>
      <c r="Y14" s="105"/>
      <c r="Z14" s="105"/>
      <c r="AA14" s="105"/>
      <c r="AB14" s="105"/>
      <c r="AC14" s="105"/>
    </row>
    <row r="15" spans="1:29" ht="18.75" hidden="1" x14ac:dyDescent="0.25">
      <c r="A15" s="246"/>
      <c r="B15" s="246"/>
      <c r="C15" s="394" t="s">
        <v>2</v>
      </c>
      <c r="D15" s="324"/>
      <c r="E15" s="230"/>
      <c r="F15" s="230">
        <v>10</v>
      </c>
      <c r="G15" s="230">
        <v>10</v>
      </c>
      <c r="H15" s="322" t="e">
        <f>F15*#REF!/1000</f>
        <v>#REF!</v>
      </c>
      <c r="I15" s="230"/>
      <c r="J15" s="323"/>
      <c r="K15" s="235"/>
      <c r="L15" s="99"/>
      <c r="M15" s="99"/>
      <c r="N15" s="99"/>
      <c r="O15" s="189"/>
      <c r="P15" s="302"/>
      <c r="Q15" s="132"/>
      <c r="R15" s="99"/>
      <c r="S15" s="99"/>
      <c r="T15" s="236"/>
      <c r="U15" s="105"/>
      <c r="V15" s="105"/>
      <c r="W15" s="105"/>
      <c r="X15" s="105"/>
      <c r="Y15" s="105"/>
      <c r="Z15" s="105"/>
      <c r="AA15" s="105"/>
      <c r="AB15" s="105"/>
      <c r="AC15" s="105"/>
    </row>
    <row r="16" spans="1:29" ht="18.75" x14ac:dyDescent="0.25">
      <c r="A16" s="247" t="s">
        <v>187</v>
      </c>
      <c r="B16" s="247"/>
      <c r="C16" s="393" t="s">
        <v>264</v>
      </c>
      <c r="D16" s="324" t="s">
        <v>307</v>
      </c>
      <c r="E16" s="230" t="e">
        <f>E11</f>
        <v>#REF!</v>
      </c>
      <c r="F16" s="230"/>
      <c r="G16" s="230"/>
      <c r="H16" s="322" t="e">
        <f>F16*#REF!/1000</f>
        <v>#REF!</v>
      </c>
      <c r="I16" s="230"/>
      <c r="J16" s="323" t="s">
        <v>308</v>
      </c>
      <c r="K16" s="233">
        <v>18.5</v>
      </c>
      <c r="L16" s="33">
        <v>14.5</v>
      </c>
      <c r="M16" s="33">
        <v>13</v>
      </c>
      <c r="N16" s="33">
        <v>148</v>
      </c>
      <c r="O16" s="123">
        <v>0.14000000000000001</v>
      </c>
      <c r="P16" s="297">
        <f>K16*1.5</f>
        <v>27.75</v>
      </c>
      <c r="Q16" s="292">
        <f t="shared" ref="Q16" si="5">L16*1.5</f>
        <v>21.75</v>
      </c>
      <c r="R16" s="33">
        <f t="shared" ref="R16" si="6">M16*1.5</f>
        <v>19.5</v>
      </c>
      <c r="S16" s="33">
        <f t="shared" ref="S16" si="7">N16*1.5</f>
        <v>222</v>
      </c>
      <c r="T16" s="234">
        <f t="shared" ref="T16" si="8">O16*1.5</f>
        <v>0.21000000000000002</v>
      </c>
      <c r="U16" s="105"/>
      <c r="V16" s="105"/>
      <c r="W16" s="105"/>
      <c r="X16" s="105"/>
      <c r="Y16" s="105"/>
      <c r="Z16" s="105"/>
      <c r="AA16" s="105"/>
      <c r="AB16" s="105"/>
      <c r="AC16" s="105"/>
    </row>
    <row r="17" spans="1:29" ht="18.75" hidden="1" x14ac:dyDescent="0.25">
      <c r="A17" s="247" t="s">
        <v>190</v>
      </c>
      <c r="B17" s="247"/>
      <c r="C17" s="394" t="s">
        <v>199</v>
      </c>
      <c r="D17" s="324"/>
      <c r="E17" s="230"/>
      <c r="F17" s="229">
        <v>20</v>
      </c>
      <c r="G17" s="230">
        <v>20</v>
      </c>
      <c r="H17" s="322" t="e">
        <f>F17*#REF!/1000</f>
        <v>#REF!</v>
      </c>
      <c r="I17" s="230"/>
      <c r="J17" s="323"/>
      <c r="K17" s="237"/>
      <c r="L17" s="46"/>
      <c r="M17" s="46"/>
      <c r="N17" s="46"/>
      <c r="O17" s="185"/>
      <c r="P17" s="304"/>
      <c r="Q17" s="231"/>
      <c r="R17" s="46"/>
      <c r="S17" s="46"/>
      <c r="T17" s="238"/>
      <c r="U17" s="105"/>
      <c r="V17" s="105"/>
      <c r="W17" s="105"/>
      <c r="X17" s="105"/>
      <c r="Y17" s="105"/>
      <c r="Z17" s="105"/>
      <c r="AA17" s="105"/>
      <c r="AB17" s="105"/>
      <c r="AC17" s="105"/>
    </row>
    <row r="18" spans="1:29" ht="18.75" x14ac:dyDescent="0.25">
      <c r="A18" s="247" t="s">
        <v>135</v>
      </c>
      <c r="B18" s="247"/>
      <c r="C18" s="393" t="s">
        <v>5</v>
      </c>
      <c r="D18" s="324">
        <v>30</v>
      </c>
      <c r="E18" s="230"/>
      <c r="F18" s="229">
        <v>20</v>
      </c>
      <c r="G18" s="230">
        <v>20</v>
      </c>
      <c r="H18" s="322" t="e">
        <f>F18*#REF!/1000</f>
        <v>#REF!</v>
      </c>
      <c r="I18" s="230"/>
      <c r="J18" s="323">
        <v>40</v>
      </c>
      <c r="K18" s="237">
        <v>2</v>
      </c>
      <c r="L18" s="46">
        <v>0.35</v>
      </c>
      <c r="M18" s="46">
        <v>0.33</v>
      </c>
      <c r="N18" s="46">
        <v>48.75</v>
      </c>
      <c r="O18" s="185"/>
      <c r="P18" s="303">
        <f>K18*1.5</f>
        <v>3</v>
      </c>
      <c r="Q18" s="299">
        <f>L18*1.5</f>
        <v>0.52499999999999991</v>
      </c>
      <c r="R18" s="227">
        <f>M18*1.5</f>
        <v>0.495</v>
      </c>
      <c r="S18" s="227">
        <f>N18*1.5</f>
        <v>73.125</v>
      </c>
      <c r="T18" s="242">
        <f>O18*1.5</f>
        <v>0</v>
      </c>
      <c r="U18" s="105"/>
      <c r="V18" s="105"/>
      <c r="W18" s="105"/>
      <c r="X18" s="105"/>
      <c r="Y18" s="105"/>
      <c r="Z18" s="105"/>
      <c r="AA18" s="105"/>
      <c r="AB18" s="105"/>
      <c r="AC18" s="105"/>
    </row>
    <row r="19" spans="1:29" ht="22.5" customHeight="1" thickBot="1" x14ac:dyDescent="0.3">
      <c r="A19" s="253" t="s">
        <v>280</v>
      </c>
      <c r="B19" s="253"/>
      <c r="C19" s="395" t="s">
        <v>354</v>
      </c>
      <c r="D19" s="325" t="s">
        <v>355</v>
      </c>
      <c r="E19" s="326" t="s">
        <v>282</v>
      </c>
      <c r="F19" s="326" t="s">
        <v>282</v>
      </c>
      <c r="G19" s="326" t="s">
        <v>282</v>
      </c>
      <c r="H19" s="326" t="s">
        <v>282</v>
      </c>
      <c r="I19" s="326" t="s">
        <v>282</v>
      </c>
      <c r="J19" s="327" t="s">
        <v>355</v>
      </c>
      <c r="K19" s="254">
        <v>0.4</v>
      </c>
      <c r="L19" s="255">
        <v>0.3</v>
      </c>
      <c r="M19" s="255">
        <v>10.3</v>
      </c>
      <c r="N19" s="255">
        <v>46</v>
      </c>
      <c r="O19" s="256">
        <v>22</v>
      </c>
      <c r="P19" s="305">
        <v>0.4</v>
      </c>
      <c r="Q19" s="293">
        <v>0.3</v>
      </c>
      <c r="R19" s="269">
        <v>10.3</v>
      </c>
      <c r="S19" s="269">
        <v>46</v>
      </c>
      <c r="T19" s="270">
        <v>22</v>
      </c>
      <c r="U19" s="105"/>
      <c r="V19" s="105"/>
      <c r="W19" s="105"/>
      <c r="X19" s="105"/>
      <c r="Y19" s="105"/>
      <c r="Z19" s="105"/>
      <c r="AA19" s="105"/>
      <c r="AB19" s="105"/>
      <c r="AC19" s="105"/>
    </row>
    <row r="20" spans="1:29" ht="19.5" thickBot="1" x14ac:dyDescent="0.3">
      <c r="A20" s="258"/>
      <c r="B20" s="258"/>
      <c r="C20" s="396" t="s">
        <v>107</v>
      </c>
      <c r="D20" s="328"/>
      <c r="E20" s="329"/>
      <c r="F20" s="330"/>
      <c r="G20" s="329"/>
      <c r="H20" s="331"/>
      <c r="I20" s="329"/>
      <c r="J20" s="332"/>
      <c r="K20" s="333">
        <f>SUM(K5:K19)</f>
        <v>30.799999999999997</v>
      </c>
      <c r="L20" s="333">
        <f t="shared" ref="L20:T20" si="9">SUM(L5:L19)</f>
        <v>28.35</v>
      </c>
      <c r="M20" s="333">
        <f t="shared" si="9"/>
        <v>101.03</v>
      </c>
      <c r="N20" s="333">
        <f t="shared" si="9"/>
        <v>684.75</v>
      </c>
      <c r="O20" s="334">
        <f t="shared" si="9"/>
        <v>24.12</v>
      </c>
      <c r="P20" s="335">
        <f t="shared" si="9"/>
        <v>41.05</v>
      </c>
      <c r="Q20" s="336">
        <f t="shared" si="9"/>
        <v>35.774999999999999</v>
      </c>
      <c r="R20" s="337">
        <f t="shared" si="9"/>
        <v>107.69500000000001</v>
      </c>
      <c r="S20" s="337">
        <f t="shared" si="9"/>
        <v>783.125</v>
      </c>
      <c r="T20" s="335">
        <f t="shared" si="9"/>
        <v>24.19</v>
      </c>
      <c r="U20" s="105"/>
      <c r="V20" s="105"/>
      <c r="W20" s="105"/>
      <c r="X20" s="105"/>
      <c r="Y20" s="105"/>
      <c r="Z20" s="105"/>
      <c r="AA20" s="105"/>
      <c r="AB20" s="105"/>
      <c r="AC20" s="105"/>
    </row>
    <row r="21" spans="1:29" ht="18.75" x14ac:dyDescent="0.25">
      <c r="A21" s="257"/>
      <c r="B21" s="265" t="s">
        <v>27</v>
      </c>
      <c r="C21" s="397"/>
      <c r="D21" s="338"/>
      <c r="E21" s="339"/>
      <c r="F21" s="340"/>
      <c r="G21" s="339"/>
      <c r="H21" s="341"/>
      <c r="I21" s="339"/>
      <c r="J21" s="342"/>
      <c r="K21" s="343"/>
      <c r="L21" s="344"/>
      <c r="M21" s="344"/>
      <c r="N21" s="344"/>
      <c r="O21" s="345"/>
      <c r="P21" s="346"/>
      <c r="Q21" s="347"/>
      <c r="R21" s="348"/>
      <c r="S21" s="348"/>
      <c r="T21" s="349"/>
      <c r="U21" s="105"/>
      <c r="V21" s="105"/>
      <c r="W21" s="105"/>
      <c r="X21" s="105"/>
      <c r="Y21" s="105"/>
      <c r="Z21" s="105"/>
      <c r="AA21" s="105"/>
      <c r="AB21" s="105"/>
      <c r="AC21" s="105"/>
    </row>
    <row r="22" spans="1:29" ht="61.5" customHeight="1" x14ac:dyDescent="0.25">
      <c r="A22" s="247" t="s">
        <v>195</v>
      </c>
      <c r="B22" s="247"/>
      <c r="C22" s="393" t="s">
        <v>357</v>
      </c>
      <c r="D22" s="324">
        <v>80</v>
      </c>
      <c r="E22" s="230"/>
      <c r="F22" s="229"/>
      <c r="G22" s="230"/>
      <c r="H22" s="322" t="e">
        <f>F22*#REF!/1000</f>
        <v>#REF!</v>
      </c>
      <c r="I22" s="230"/>
      <c r="J22" s="323">
        <v>100</v>
      </c>
      <c r="K22" s="233">
        <v>0.52</v>
      </c>
      <c r="L22" s="33">
        <v>0.14000000000000001</v>
      </c>
      <c r="M22" s="33">
        <v>2.12</v>
      </c>
      <c r="N22" s="33">
        <v>54</v>
      </c>
      <c r="O22" s="123">
        <v>2.96</v>
      </c>
      <c r="P22" s="297">
        <v>0.96</v>
      </c>
      <c r="Q22" s="287">
        <v>0.25</v>
      </c>
      <c r="R22" s="275">
        <v>3.52</v>
      </c>
      <c r="S22" s="275">
        <v>82.1</v>
      </c>
      <c r="T22" s="243">
        <v>5.44</v>
      </c>
      <c r="U22" s="105"/>
      <c r="V22" s="105"/>
      <c r="W22" s="105"/>
      <c r="X22" s="105"/>
      <c r="Y22" s="105"/>
      <c r="Z22" s="105"/>
      <c r="AA22" s="105"/>
      <c r="AB22" s="105"/>
      <c r="AC22" s="105"/>
    </row>
    <row r="23" spans="1:29" ht="18.75" hidden="1" x14ac:dyDescent="0.25">
      <c r="A23" s="248"/>
      <c r="B23" s="250"/>
      <c r="C23" s="394" t="s">
        <v>97</v>
      </c>
      <c r="D23" s="350"/>
      <c r="E23" s="230"/>
      <c r="F23" s="230">
        <v>38.4</v>
      </c>
      <c r="G23" s="230">
        <v>27.6</v>
      </c>
      <c r="H23" s="322" t="e">
        <f>F23*#REF!/1000</f>
        <v>#REF!</v>
      </c>
      <c r="I23" s="230">
        <f>E22*D22/1000</f>
        <v>0</v>
      </c>
      <c r="J23" s="323"/>
      <c r="K23" s="235"/>
      <c r="L23" s="99"/>
      <c r="M23" s="99"/>
      <c r="N23" s="99"/>
      <c r="O23" s="189"/>
      <c r="P23" s="297">
        <f t="shared" ref="P23:P25" si="10">K23*1.6</f>
        <v>0</v>
      </c>
      <c r="Q23" s="287">
        <f t="shared" ref="Q23:Q25" si="11">L23*1.6</f>
        <v>0</v>
      </c>
      <c r="R23" s="275">
        <f t="shared" ref="R23:R25" si="12">M23*1.6</f>
        <v>0</v>
      </c>
      <c r="S23" s="275">
        <f t="shared" ref="S23:S25" si="13">N23*1.6</f>
        <v>0</v>
      </c>
      <c r="T23" s="243">
        <f t="shared" ref="T23:T25" si="14">O23*1.6</f>
        <v>0</v>
      </c>
      <c r="U23" s="105"/>
      <c r="V23" s="105"/>
      <c r="W23" s="105"/>
      <c r="X23" s="105"/>
      <c r="Y23" s="105"/>
      <c r="Z23" s="105"/>
      <c r="AA23" s="105"/>
      <c r="AB23" s="105"/>
      <c r="AC23" s="105"/>
    </row>
    <row r="24" spans="1:29" ht="18.75" hidden="1" x14ac:dyDescent="0.25">
      <c r="A24" s="250" t="s">
        <v>96</v>
      </c>
      <c r="B24" s="250"/>
      <c r="C24" s="394" t="s">
        <v>6</v>
      </c>
      <c r="D24" s="350"/>
      <c r="E24" s="230"/>
      <c r="F24" s="230">
        <v>33.78</v>
      </c>
      <c r="G24" s="230">
        <v>27</v>
      </c>
      <c r="H24" s="322" t="e">
        <f>F24*#REF!/1000</f>
        <v>#REF!</v>
      </c>
      <c r="I24" s="230" t="s">
        <v>42</v>
      </c>
      <c r="J24" s="323"/>
      <c r="K24" s="235"/>
      <c r="L24" s="99"/>
      <c r="M24" s="99"/>
      <c r="N24" s="99"/>
      <c r="O24" s="189"/>
      <c r="P24" s="297">
        <f t="shared" si="10"/>
        <v>0</v>
      </c>
      <c r="Q24" s="287">
        <f t="shared" si="11"/>
        <v>0</v>
      </c>
      <c r="R24" s="275">
        <f t="shared" si="12"/>
        <v>0</v>
      </c>
      <c r="S24" s="275">
        <f t="shared" si="13"/>
        <v>0</v>
      </c>
      <c r="T24" s="243">
        <f t="shared" si="14"/>
        <v>0</v>
      </c>
      <c r="U24" s="105"/>
      <c r="V24" s="105"/>
      <c r="W24" s="105"/>
      <c r="X24" s="105"/>
      <c r="Y24" s="105"/>
      <c r="Z24" s="105"/>
      <c r="AA24" s="105"/>
      <c r="AB24" s="105"/>
      <c r="AC24" s="105"/>
    </row>
    <row r="25" spans="1:29" ht="18.75" hidden="1" x14ac:dyDescent="0.25">
      <c r="A25" s="250" t="s">
        <v>84</v>
      </c>
      <c r="B25" s="250"/>
      <c r="C25" s="394" t="s">
        <v>49</v>
      </c>
      <c r="D25" s="350"/>
      <c r="E25" s="230"/>
      <c r="F25" s="230">
        <v>6</v>
      </c>
      <c r="G25" s="230">
        <v>6</v>
      </c>
      <c r="H25" s="322" t="e">
        <f>F25*#REF!/1000</f>
        <v>#REF!</v>
      </c>
      <c r="I25" s="230"/>
      <c r="J25" s="323"/>
      <c r="K25" s="235"/>
      <c r="L25" s="99"/>
      <c r="M25" s="99"/>
      <c r="N25" s="99"/>
      <c r="O25" s="189"/>
      <c r="P25" s="297">
        <f t="shared" si="10"/>
        <v>0</v>
      </c>
      <c r="Q25" s="287">
        <f t="shared" si="11"/>
        <v>0</v>
      </c>
      <c r="R25" s="275">
        <f t="shared" si="12"/>
        <v>0</v>
      </c>
      <c r="S25" s="275">
        <f t="shared" si="13"/>
        <v>0</v>
      </c>
      <c r="T25" s="243">
        <f t="shared" si="14"/>
        <v>0</v>
      </c>
      <c r="U25" s="105"/>
      <c r="V25" s="105"/>
      <c r="W25" s="105"/>
      <c r="X25" s="105"/>
      <c r="Y25" s="105"/>
      <c r="Z25" s="105"/>
      <c r="AA25" s="105"/>
      <c r="AB25" s="105"/>
      <c r="AC25" s="105"/>
    </row>
    <row r="26" spans="1:29" ht="24.75" customHeight="1" x14ac:dyDescent="0.25">
      <c r="A26" s="246" t="s">
        <v>241</v>
      </c>
      <c r="B26" s="246"/>
      <c r="C26" s="393" t="s">
        <v>285</v>
      </c>
      <c r="D26" s="244">
        <v>250</v>
      </c>
      <c r="E26" s="230">
        <f>E22</f>
        <v>0</v>
      </c>
      <c r="F26" s="229"/>
      <c r="G26" s="230"/>
      <c r="H26" s="322" t="e">
        <f>F26*#REF!/1000</f>
        <v>#REF!</v>
      </c>
      <c r="I26" s="230"/>
      <c r="J26" s="323">
        <v>250</v>
      </c>
      <c r="K26" s="233">
        <v>2.8</v>
      </c>
      <c r="L26" s="33">
        <v>2.4</v>
      </c>
      <c r="M26" s="33">
        <v>7</v>
      </c>
      <c r="N26" s="33">
        <v>175</v>
      </c>
      <c r="O26" s="123">
        <v>19.55</v>
      </c>
      <c r="P26" s="251">
        <f>K26*1.25</f>
        <v>3.5</v>
      </c>
      <c r="Q26" s="124">
        <f t="shared" ref="Q26" si="15">L26*1.25</f>
        <v>3</v>
      </c>
      <c r="R26" s="123">
        <f t="shared" ref="R26" si="16">M26*1.25</f>
        <v>8.75</v>
      </c>
      <c r="S26" s="123">
        <f t="shared" ref="S26" si="17">N26*1.25</f>
        <v>218.75</v>
      </c>
      <c r="T26" s="243">
        <f t="shared" ref="T26" si="18">O26*1.25</f>
        <v>24.4375</v>
      </c>
      <c r="U26" s="105"/>
      <c r="V26" s="105"/>
      <c r="W26" s="105"/>
      <c r="X26" s="105"/>
      <c r="Y26" s="105"/>
      <c r="Z26" s="105"/>
      <c r="AA26" s="105"/>
      <c r="AB26" s="105"/>
      <c r="AC26" s="105"/>
    </row>
    <row r="27" spans="1:29" ht="18.75" hidden="1" x14ac:dyDescent="0.25">
      <c r="A27" s="246" t="s">
        <v>170</v>
      </c>
      <c r="B27" s="246"/>
      <c r="C27" s="398" t="s">
        <v>59</v>
      </c>
      <c r="D27" s="351"/>
      <c r="E27" s="230"/>
      <c r="F27" s="352">
        <v>80</v>
      </c>
      <c r="G27" s="352">
        <v>64</v>
      </c>
      <c r="H27" s="322" t="e">
        <f>F27*#REF!/1000</f>
        <v>#REF!</v>
      </c>
      <c r="I27" s="230"/>
      <c r="J27" s="323"/>
      <c r="K27" s="235"/>
      <c r="L27" s="99"/>
      <c r="M27" s="99"/>
      <c r="N27" s="99"/>
      <c r="O27" s="189"/>
      <c r="P27" s="302"/>
      <c r="Q27" s="132"/>
      <c r="R27" s="99"/>
      <c r="S27" s="99"/>
      <c r="T27" s="236"/>
      <c r="U27" s="105"/>
      <c r="V27" s="105"/>
      <c r="W27" s="105"/>
      <c r="X27" s="105"/>
      <c r="Y27" s="105"/>
      <c r="Z27" s="105"/>
      <c r="AA27" s="105"/>
      <c r="AB27" s="105"/>
      <c r="AC27" s="105"/>
    </row>
    <row r="28" spans="1:29" ht="18.75" hidden="1" x14ac:dyDescent="0.25">
      <c r="A28" s="246"/>
      <c r="B28" s="246"/>
      <c r="C28" s="394" t="s">
        <v>46</v>
      </c>
      <c r="D28" s="244"/>
      <c r="E28" s="230"/>
      <c r="F28" s="230">
        <v>10</v>
      </c>
      <c r="G28" s="230">
        <v>8</v>
      </c>
      <c r="H28" s="322" t="e">
        <f>F28*#REF!/1000</f>
        <v>#REF!</v>
      </c>
      <c r="I28" s="230" t="s">
        <v>41</v>
      </c>
      <c r="J28" s="323"/>
      <c r="K28" s="235"/>
      <c r="L28" s="99"/>
      <c r="M28" s="99"/>
      <c r="N28" s="99"/>
      <c r="O28" s="189"/>
      <c r="P28" s="302"/>
      <c r="Q28" s="132"/>
      <c r="R28" s="99"/>
      <c r="S28" s="99"/>
      <c r="T28" s="236"/>
      <c r="U28" s="105"/>
      <c r="V28" s="105"/>
      <c r="W28" s="105"/>
      <c r="X28" s="105"/>
      <c r="Y28" s="105"/>
      <c r="Z28" s="105"/>
      <c r="AA28" s="105"/>
      <c r="AB28" s="105"/>
      <c r="AC28" s="105"/>
    </row>
    <row r="29" spans="1:29" ht="18.75" hidden="1" x14ac:dyDescent="0.25">
      <c r="A29" s="246"/>
      <c r="B29" s="246"/>
      <c r="C29" s="394" t="s">
        <v>57</v>
      </c>
      <c r="D29" s="244"/>
      <c r="E29" s="230"/>
      <c r="F29" s="230">
        <v>9.6</v>
      </c>
      <c r="G29" s="230">
        <v>8</v>
      </c>
      <c r="H29" s="322" t="e">
        <f>F29*#REF!/1000</f>
        <v>#REF!</v>
      </c>
      <c r="I29" s="230"/>
      <c r="J29" s="323"/>
      <c r="K29" s="240"/>
      <c r="L29" s="226"/>
      <c r="M29" s="226"/>
      <c r="N29" s="226"/>
      <c r="O29" s="278"/>
      <c r="P29" s="306"/>
      <c r="Q29" s="300"/>
      <c r="R29" s="226"/>
      <c r="S29" s="226"/>
      <c r="T29" s="239"/>
      <c r="U29" s="105"/>
      <c r="V29" s="105"/>
      <c r="W29" s="105"/>
      <c r="X29" s="105"/>
      <c r="Y29" s="105"/>
      <c r="Z29" s="105"/>
      <c r="AA29" s="105"/>
      <c r="AB29" s="105"/>
      <c r="AC29" s="105"/>
    </row>
    <row r="30" spans="1:29" ht="18.75" hidden="1" x14ac:dyDescent="0.25">
      <c r="A30" s="246"/>
      <c r="B30" s="246"/>
      <c r="C30" s="394" t="s">
        <v>17</v>
      </c>
      <c r="D30" s="244"/>
      <c r="E30" s="230"/>
      <c r="F30" s="230">
        <v>1.2</v>
      </c>
      <c r="G30" s="230">
        <v>1.2</v>
      </c>
      <c r="H30" s="322"/>
      <c r="I30" s="230"/>
      <c r="J30" s="323"/>
      <c r="K30" s="240"/>
      <c r="L30" s="226"/>
      <c r="M30" s="226"/>
      <c r="N30" s="226"/>
      <c r="O30" s="278"/>
      <c r="P30" s="306"/>
      <c r="Q30" s="300"/>
      <c r="R30" s="226"/>
      <c r="S30" s="226"/>
      <c r="T30" s="239"/>
      <c r="U30" s="105"/>
      <c r="V30" s="105"/>
      <c r="W30" s="105"/>
      <c r="X30" s="105"/>
      <c r="Y30" s="105"/>
      <c r="Z30" s="105"/>
      <c r="AA30" s="105"/>
      <c r="AB30" s="105"/>
      <c r="AC30" s="105"/>
    </row>
    <row r="31" spans="1:29" ht="18.75" hidden="1" x14ac:dyDescent="0.25">
      <c r="A31" s="246"/>
      <c r="B31" s="246"/>
      <c r="C31" s="394" t="s">
        <v>53</v>
      </c>
      <c r="D31" s="244"/>
      <c r="E31" s="230"/>
      <c r="F31" s="230">
        <v>2</v>
      </c>
      <c r="G31" s="230">
        <v>2</v>
      </c>
      <c r="H31" s="322"/>
      <c r="I31" s="230"/>
      <c r="J31" s="323"/>
      <c r="K31" s="240"/>
      <c r="L31" s="226"/>
      <c r="M31" s="226"/>
      <c r="N31" s="226"/>
      <c r="O31" s="278"/>
      <c r="P31" s="306"/>
      <c r="Q31" s="300"/>
      <c r="R31" s="226"/>
      <c r="S31" s="226"/>
      <c r="T31" s="239"/>
      <c r="U31" s="105"/>
      <c r="V31" s="105"/>
      <c r="W31" s="105"/>
      <c r="X31" s="105"/>
      <c r="Y31" s="105"/>
      <c r="Z31" s="105"/>
      <c r="AA31" s="105"/>
      <c r="AB31" s="105"/>
      <c r="AC31" s="105"/>
    </row>
    <row r="32" spans="1:29" ht="18.75" hidden="1" x14ac:dyDescent="0.25">
      <c r="A32" s="246"/>
      <c r="B32" s="246"/>
      <c r="C32" s="394" t="s">
        <v>199</v>
      </c>
      <c r="D32" s="244"/>
      <c r="E32" s="230"/>
      <c r="F32" s="230">
        <v>4</v>
      </c>
      <c r="G32" s="230">
        <v>4</v>
      </c>
      <c r="H32" s="322" t="e">
        <f>F32*#REF!/1000</f>
        <v>#REF!</v>
      </c>
      <c r="I32" s="230"/>
      <c r="J32" s="323"/>
      <c r="K32" s="240"/>
      <c r="L32" s="226"/>
      <c r="M32" s="226"/>
      <c r="N32" s="226"/>
      <c r="O32" s="278"/>
      <c r="P32" s="306"/>
      <c r="Q32" s="300"/>
      <c r="R32" s="226"/>
      <c r="S32" s="226"/>
      <c r="T32" s="239"/>
      <c r="U32" s="105"/>
      <c r="V32" s="105"/>
      <c r="W32" s="105"/>
      <c r="X32" s="105"/>
      <c r="Y32" s="105"/>
      <c r="Z32" s="105"/>
      <c r="AA32" s="105"/>
      <c r="AB32" s="105"/>
      <c r="AC32" s="105"/>
    </row>
    <row r="33" spans="1:29" ht="18.75" hidden="1" x14ac:dyDescent="0.25">
      <c r="A33" s="246"/>
      <c r="B33" s="246"/>
      <c r="C33" s="394" t="s">
        <v>154</v>
      </c>
      <c r="D33" s="244"/>
      <c r="E33" s="230"/>
      <c r="F33" s="230">
        <v>160</v>
      </c>
      <c r="G33" s="230">
        <v>160</v>
      </c>
      <c r="H33" s="322" t="e">
        <f>F33*#REF!/1000</f>
        <v>#REF!</v>
      </c>
      <c r="I33" s="230"/>
      <c r="J33" s="323"/>
      <c r="K33" s="240"/>
      <c r="L33" s="226"/>
      <c r="M33" s="226"/>
      <c r="N33" s="226"/>
      <c r="O33" s="278"/>
      <c r="P33" s="306"/>
      <c r="Q33" s="300"/>
      <c r="R33" s="226"/>
      <c r="S33" s="226"/>
      <c r="T33" s="239"/>
      <c r="U33" s="105"/>
      <c r="V33" s="105"/>
      <c r="W33" s="105"/>
      <c r="X33" s="105"/>
      <c r="Y33" s="105"/>
      <c r="Z33" s="105"/>
      <c r="AA33" s="105"/>
      <c r="AB33" s="105"/>
      <c r="AC33" s="105"/>
    </row>
    <row r="34" spans="1:29" ht="18.75" hidden="1" x14ac:dyDescent="0.25">
      <c r="A34" s="246"/>
      <c r="B34" s="246"/>
      <c r="C34" s="394" t="s">
        <v>80</v>
      </c>
      <c r="D34" s="353"/>
      <c r="E34" s="354"/>
      <c r="F34" s="230">
        <v>21.6</v>
      </c>
      <c r="G34" s="230">
        <v>16.100000000000001</v>
      </c>
      <c r="H34" s="322"/>
      <c r="I34" s="230"/>
      <c r="J34" s="323"/>
      <c r="K34" s="240"/>
      <c r="L34" s="226"/>
      <c r="M34" s="226"/>
      <c r="N34" s="226"/>
      <c r="O34" s="278"/>
      <c r="P34" s="306"/>
      <c r="Q34" s="300"/>
      <c r="R34" s="226"/>
      <c r="S34" s="226"/>
      <c r="T34" s="239"/>
      <c r="U34" s="105"/>
      <c r="V34" s="105"/>
      <c r="W34" s="105"/>
      <c r="X34" s="105"/>
      <c r="Y34" s="105"/>
      <c r="Z34" s="105"/>
      <c r="AA34" s="105"/>
      <c r="AB34" s="105"/>
      <c r="AC34" s="105"/>
    </row>
    <row r="35" spans="1:29" ht="18.75" hidden="1" x14ac:dyDescent="0.25">
      <c r="A35" s="246"/>
      <c r="B35" s="246"/>
      <c r="C35" s="394" t="s">
        <v>209</v>
      </c>
      <c r="D35" s="244"/>
      <c r="E35" s="230"/>
      <c r="F35" s="230">
        <v>4</v>
      </c>
      <c r="G35" s="230">
        <v>4</v>
      </c>
      <c r="H35" s="322"/>
      <c r="I35" s="230"/>
      <c r="J35" s="323"/>
      <c r="K35" s="240"/>
      <c r="L35" s="226"/>
      <c r="M35" s="226"/>
      <c r="N35" s="226"/>
      <c r="O35" s="278"/>
      <c r="P35" s="306"/>
      <c r="Q35" s="300"/>
      <c r="R35" s="226"/>
      <c r="S35" s="226"/>
      <c r="T35" s="239"/>
      <c r="U35" s="105"/>
      <c r="V35" s="105"/>
      <c r="W35" s="105"/>
      <c r="X35" s="105"/>
      <c r="Y35" s="105"/>
      <c r="Z35" s="105"/>
      <c r="AA35" s="105"/>
      <c r="AB35" s="105"/>
      <c r="AC35" s="105"/>
    </row>
    <row r="36" spans="1:29" ht="21.75" customHeight="1" x14ac:dyDescent="0.25">
      <c r="A36" s="247" t="s">
        <v>276</v>
      </c>
      <c r="B36" s="247"/>
      <c r="C36" s="393" t="s">
        <v>277</v>
      </c>
      <c r="D36" s="324" t="s">
        <v>263</v>
      </c>
      <c r="E36" s="230">
        <f>E27</f>
        <v>0</v>
      </c>
      <c r="F36" s="229"/>
      <c r="G36" s="230"/>
      <c r="H36" s="322" t="e">
        <f>F36*#REF!/1000</f>
        <v>#REF!</v>
      </c>
      <c r="I36" s="230"/>
      <c r="J36" s="323" t="s">
        <v>263</v>
      </c>
      <c r="K36" s="233">
        <v>18.5</v>
      </c>
      <c r="L36" s="33">
        <v>24.5</v>
      </c>
      <c r="M36" s="33">
        <v>12.3</v>
      </c>
      <c r="N36" s="33">
        <v>256</v>
      </c>
      <c r="O36" s="123">
        <v>37.56</v>
      </c>
      <c r="P36" s="251">
        <f>K36</f>
        <v>18.5</v>
      </c>
      <c r="Q36" s="251">
        <f t="shared" ref="Q36:T36" si="19">L36</f>
        <v>24.5</v>
      </c>
      <c r="R36" s="251">
        <f t="shared" si="19"/>
        <v>12.3</v>
      </c>
      <c r="S36" s="251">
        <v>256</v>
      </c>
      <c r="T36" s="251">
        <f t="shared" si="19"/>
        <v>37.56</v>
      </c>
      <c r="U36" s="105"/>
      <c r="V36" s="105"/>
      <c r="W36" s="105"/>
      <c r="X36" s="105"/>
      <c r="Y36" s="105"/>
      <c r="Z36" s="105"/>
      <c r="AA36" s="105"/>
      <c r="AB36" s="105"/>
      <c r="AC36" s="105"/>
    </row>
    <row r="37" spans="1:29" ht="23.25" customHeight="1" x14ac:dyDescent="0.25">
      <c r="A37" s="246" t="s">
        <v>181</v>
      </c>
      <c r="B37" s="246"/>
      <c r="C37" s="393" t="s">
        <v>99</v>
      </c>
      <c r="D37" s="244">
        <v>150</v>
      </c>
      <c r="E37" s="230">
        <f>E35</f>
        <v>0</v>
      </c>
      <c r="F37" s="229"/>
      <c r="G37" s="230"/>
      <c r="H37" s="322" t="e">
        <f>F37*#REF!/1000</f>
        <v>#REF!</v>
      </c>
      <c r="I37" s="230"/>
      <c r="J37" s="323">
        <v>180</v>
      </c>
      <c r="K37" s="235">
        <v>6.15</v>
      </c>
      <c r="L37" s="99">
        <v>5.55</v>
      </c>
      <c r="M37" s="99">
        <v>24</v>
      </c>
      <c r="N37" s="99">
        <v>167</v>
      </c>
      <c r="O37" s="189">
        <v>20.62</v>
      </c>
      <c r="P37" s="297">
        <f>K37*1.6</f>
        <v>9.8400000000000016</v>
      </c>
      <c r="Q37" s="287">
        <f t="shared" ref="Q37" si="20">L37*1.6</f>
        <v>8.8800000000000008</v>
      </c>
      <c r="R37" s="275">
        <f t="shared" ref="R37" si="21">M37*1.6</f>
        <v>38.400000000000006</v>
      </c>
      <c r="S37" s="275">
        <f t="shared" ref="S37" si="22">N37*1.6</f>
        <v>267.2</v>
      </c>
      <c r="T37" s="243">
        <f t="shared" ref="T37" si="23">O37*1.6</f>
        <v>32.992000000000004</v>
      </c>
      <c r="U37" s="105"/>
      <c r="V37" s="105"/>
      <c r="W37" s="105"/>
      <c r="X37" s="105"/>
      <c r="Y37" s="105"/>
      <c r="Z37" s="105"/>
      <c r="AA37" s="105"/>
      <c r="AB37" s="105"/>
      <c r="AC37" s="105"/>
    </row>
    <row r="38" spans="1:29" ht="15" hidden="1" customHeight="1" x14ac:dyDescent="0.25">
      <c r="A38" s="246" t="s">
        <v>98</v>
      </c>
      <c r="B38" s="246"/>
      <c r="C38" s="394" t="s">
        <v>8</v>
      </c>
      <c r="D38" s="244"/>
      <c r="E38" s="230"/>
      <c r="F38" s="230">
        <v>199.9</v>
      </c>
      <c r="G38" s="230">
        <v>150</v>
      </c>
      <c r="H38" s="322" t="e">
        <f>F38*#REF!/1000</f>
        <v>#REF!</v>
      </c>
      <c r="I38" s="230"/>
      <c r="J38" s="323"/>
      <c r="K38" s="235"/>
      <c r="L38" s="99"/>
      <c r="M38" s="99"/>
      <c r="N38" s="99"/>
      <c r="O38" s="189"/>
      <c r="P38" s="302"/>
      <c r="Q38" s="132"/>
      <c r="R38" s="99"/>
      <c r="S38" s="99"/>
      <c r="T38" s="236"/>
      <c r="U38" s="105"/>
      <c r="V38" s="105"/>
      <c r="W38" s="105"/>
      <c r="X38" s="105"/>
      <c r="Y38" s="105"/>
      <c r="Z38" s="105"/>
      <c r="AA38" s="105"/>
      <c r="AB38" s="105"/>
      <c r="AC38" s="105"/>
    </row>
    <row r="39" spans="1:29" ht="15" hidden="1" customHeight="1" x14ac:dyDescent="0.25">
      <c r="A39" s="246"/>
      <c r="B39" s="246"/>
      <c r="C39" s="394" t="s">
        <v>11</v>
      </c>
      <c r="D39" s="244"/>
      <c r="E39" s="230"/>
      <c r="F39" s="230">
        <v>4.5</v>
      </c>
      <c r="G39" s="230">
        <v>4.5</v>
      </c>
      <c r="H39" s="322" t="e">
        <f>F39*#REF!/1000</f>
        <v>#REF!</v>
      </c>
      <c r="I39" s="230">
        <f>D37*E37/1000</f>
        <v>0</v>
      </c>
      <c r="J39" s="323"/>
      <c r="K39" s="235"/>
      <c r="L39" s="99"/>
      <c r="M39" s="99"/>
      <c r="N39" s="99"/>
      <c r="O39" s="189"/>
      <c r="P39" s="302"/>
      <c r="Q39" s="132"/>
      <c r="R39" s="99"/>
      <c r="S39" s="99"/>
      <c r="T39" s="236"/>
      <c r="U39" s="105"/>
      <c r="V39" s="105"/>
      <c r="W39" s="105"/>
      <c r="X39" s="105"/>
      <c r="Y39" s="105"/>
      <c r="Z39" s="105"/>
      <c r="AA39" s="105"/>
      <c r="AB39" s="105"/>
      <c r="AC39" s="105"/>
    </row>
    <row r="40" spans="1:29" ht="23.25" customHeight="1" x14ac:dyDescent="0.25">
      <c r="A40" s="246" t="s">
        <v>141</v>
      </c>
      <c r="B40" s="246"/>
      <c r="C40" s="399" t="s">
        <v>14</v>
      </c>
      <c r="D40" s="244">
        <v>200</v>
      </c>
      <c r="E40" s="230">
        <f>E39</f>
        <v>0</v>
      </c>
      <c r="F40" s="229">
        <v>200</v>
      </c>
      <c r="G40" s="230"/>
      <c r="H40" s="230" t="e">
        <f>F40*#REF!/1000</f>
        <v>#REF!</v>
      </c>
      <c r="I40" s="230"/>
      <c r="J40" s="323">
        <v>200</v>
      </c>
      <c r="K40" s="235">
        <v>1.35</v>
      </c>
      <c r="L40" s="99">
        <v>0.3</v>
      </c>
      <c r="M40" s="170">
        <v>29.6</v>
      </c>
      <c r="N40" s="141">
        <v>105.34</v>
      </c>
      <c r="O40" s="279">
        <v>40</v>
      </c>
      <c r="P40" s="284">
        <f>K40</f>
        <v>1.35</v>
      </c>
      <c r="Q40" s="141">
        <f t="shared" ref="Q40:S40" si="24">L40</f>
        <v>0.3</v>
      </c>
      <c r="R40" s="141">
        <f t="shared" si="24"/>
        <v>29.6</v>
      </c>
      <c r="S40" s="99">
        <f t="shared" si="24"/>
        <v>105.34</v>
      </c>
      <c r="T40" s="236">
        <v>40</v>
      </c>
      <c r="U40" s="105"/>
      <c r="V40" s="105"/>
      <c r="W40" s="105"/>
      <c r="X40" s="105"/>
      <c r="Y40" s="105"/>
      <c r="Z40" s="105"/>
      <c r="AA40" s="105"/>
      <c r="AB40" s="105"/>
      <c r="AC40" s="105"/>
    </row>
    <row r="41" spans="1:29" ht="23.25" customHeight="1" x14ac:dyDescent="0.25">
      <c r="A41" s="247" t="s">
        <v>135</v>
      </c>
      <c r="B41" s="247"/>
      <c r="C41" s="393" t="s">
        <v>15</v>
      </c>
      <c r="D41" s="324">
        <v>40</v>
      </c>
      <c r="E41" s="230"/>
      <c r="F41" s="229">
        <v>50</v>
      </c>
      <c r="G41" s="230">
        <v>50</v>
      </c>
      <c r="H41" s="322" t="e">
        <f>F41*#REF!/1000</f>
        <v>#REF!</v>
      </c>
      <c r="I41" s="230"/>
      <c r="J41" s="323">
        <v>60</v>
      </c>
      <c r="K41" s="233">
        <v>2.8</v>
      </c>
      <c r="L41" s="33">
        <v>0.51</v>
      </c>
      <c r="M41" s="170">
        <v>6.5</v>
      </c>
      <c r="N41" s="170">
        <v>90</v>
      </c>
      <c r="O41" s="283">
        <v>0</v>
      </c>
      <c r="P41" s="298">
        <f>K41*1.6</f>
        <v>4.4799999999999995</v>
      </c>
      <c r="Q41" s="288">
        <f t="shared" ref="Q41" si="25">L41*1.6</f>
        <v>0.81600000000000006</v>
      </c>
      <c r="R41" s="286">
        <f t="shared" ref="R41" si="26">M41*1.6</f>
        <v>10.4</v>
      </c>
      <c r="S41" s="275">
        <f t="shared" ref="S41" si="27">N41*1.6</f>
        <v>144</v>
      </c>
      <c r="T41" s="243">
        <f t="shared" ref="T41" si="28">O41*1.6</f>
        <v>0</v>
      </c>
      <c r="U41" s="105"/>
      <c r="V41" s="105"/>
      <c r="W41" s="105"/>
      <c r="X41" s="105"/>
      <c r="Y41" s="105"/>
      <c r="Z41" s="105"/>
      <c r="AA41" s="105"/>
      <c r="AB41" s="105"/>
      <c r="AC41" s="105"/>
    </row>
    <row r="42" spans="1:29" ht="28.5" customHeight="1" thickBot="1" x14ac:dyDescent="0.3">
      <c r="A42" s="253" t="s">
        <v>135</v>
      </c>
      <c r="B42" s="253"/>
      <c r="C42" s="395" t="s">
        <v>5</v>
      </c>
      <c r="D42" s="355">
        <v>20</v>
      </c>
      <c r="E42" s="356"/>
      <c r="F42" s="326">
        <v>50</v>
      </c>
      <c r="G42" s="356">
        <v>50</v>
      </c>
      <c r="H42" s="357" t="e">
        <f>F42*#REF!/1000</f>
        <v>#REF!</v>
      </c>
      <c r="I42" s="358"/>
      <c r="J42" s="359">
        <v>30</v>
      </c>
      <c r="K42" s="254">
        <v>4.0999999999999996</v>
      </c>
      <c r="L42" s="255">
        <v>0.7</v>
      </c>
      <c r="M42" s="271">
        <v>4.5999999999999996</v>
      </c>
      <c r="N42" s="271">
        <v>97.5</v>
      </c>
      <c r="O42" s="285">
        <v>0</v>
      </c>
      <c r="P42" s="307">
        <f>K42*1.6</f>
        <v>6.56</v>
      </c>
      <c r="Q42" s="301">
        <f t="shared" ref="Q42" si="29">L42*1.6</f>
        <v>1.1199999999999999</v>
      </c>
      <c r="R42" s="291">
        <f t="shared" ref="R42" si="30">M42*1.6</f>
        <v>7.3599999999999994</v>
      </c>
      <c r="S42" s="280">
        <f t="shared" ref="S42" si="31">N42*1.6</f>
        <v>156</v>
      </c>
      <c r="T42" s="281">
        <f t="shared" ref="T42" si="32">O42*1.6</f>
        <v>0</v>
      </c>
      <c r="U42" s="105"/>
      <c r="V42" s="105"/>
      <c r="W42" s="105"/>
      <c r="X42" s="105"/>
      <c r="Y42" s="105"/>
      <c r="Z42" s="105"/>
      <c r="AA42" s="105"/>
      <c r="AB42" s="105"/>
      <c r="AC42" s="105"/>
    </row>
    <row r="43" spans="1:29" ht="21.75" customHeight="1" thickBot="1" x14ac:dyDescent="0.3">
      <c r="A43" s="258"/>
      <c r="B43" s="266"/>
      <c r="C43" s="396" t="s">
        <v>107</v>
      </c>
      <c r="D43" s="360"/>
      <c r="E43" s="329"/>
      <c r="F43" s="330"/>
      <c r="G43" s="329"/>
      <c r="H43" s="329"/>
      <c r="I43" s="329"/>
      <c r="J43" s="332"/>
      <c r="K43" s="361">
        <f>SUM(K22:K42)</f>
        <v>36.22</v>
      </c>
      <c r="L43" s="361">
        <f t="shared" ref="L43:T43" si="33">SUM(L22:L42)</f>
        <v>34.099999999999994</v>
      </c>
      <c r="M43" s="362">
        <f t="shared" si="33"/>
        <v>86.12</v>
      </c>
      <c r="N43" s="362">
        <f t="shared" si="33"/>
        <v>944.84</v>
      </c>
      <c r="O43" s="363">
        <f t="shared" si="33"/>
        <v>120.69000000000001</v>
      </c>
      <c r="P43" s="364">
        <f t="shared" si="33"/>
        <v>45.190000000000005</v>
      </c>
      <c r="Q43" s="365">
        <f t="shared" si="33"/>
        <v>38.866</v>
      </c>
      <c r="R43" s="366">
        <f t="shared" si="33"/>
        <v>110.33000000000001</v>
      </c>
      <c r="S43" s="367">
        <f t="shared" si="33"/>
        <v>1229.3899999999999</v>
      </c>
      <c r="T43" s="368">
        <f t="shared" si="33"/>
        <v>140.42950000000002</v>
      </c>
      <c r="U43" s="105"/>
      <c r="V43" s="105"/>
      <c r="W43" s="105"/>
      <c r="X43" s="105"/>
      <c r="Y43" s="105"/>
      <c r="Z43" s="105"/>
      <c r="AA43" s="105"/>
      <c r="AB43" s="105"/>
      <c r="AC43" s="105"/>
    </row>
    <row r="44" spans="1:29" ht="15" customHeight="1" thickBot="1" x14ac:dyDescent="0.3">
      <c r="A44" s="258"/>
      <c r="B44" s="266" t="s">
        <v>296</v>
      </c>
      <c r="C44" s="400"/>
      <c r="D44" s="360"/>
      <c r="E44" s="329"/>
      <c r="F44" s="330"/>
      <c r="G44" s="329"/>
      <c r="H44" s="329"/>
      <c r="I44" s="329"/>
      <c r="J44" s="332"/>
      <c r="K44" s="361"/>
      <c r="L44" s="369"/>
      <c r="M44" s="369"/>
      <c r="N44" s="369"/>
      <c r="O44" s="370"/>
      <c r="P44" s="371"/>
      <c r="Q44" s="369"/>
      <c r="R44" s="369"/>
      <c r="S44" s="369"/>
      <c r="T44" s="372"/>
      <c r="U44" s="105"/>
      <c r="V44" s="105"/>
      <c r="W44" s="105"/>
      <c r="X44" s="105"/>
      <c r="Y44" s="105"/>
      <c r="Z44" s="105"/>
      <c r="AA44" s="105"/>
      <c r="AB44" s="105"/>
      <c r="AC44" s="105"/>
    </row>
    <row r="45" spans="1:29" ht="19.5" customHeight="1" x14ac:dyDescent="0.25">
      <c r="A45" s="257" t="s">
        <v>298</v>
      </c>
      <c r="B45" s="257"/>
      <c r="C45" s="401" t="s">
        <v>278</v>
      </c>
      <c r="D45" s="373">
        <v>200</v>
      </c>
      <c r="E45" s="230"/>
      <c r="F45" s="229"/>
      <c r="G45" s="230"/>
      <c r="H45" s="322"/>
      <c r="I45" s="374"/>
      <c r="J45" s="375">
        <v>200</v>
      </c>
      <c r="K45" s="233">
        <v>1</v>
      </c>
      <c r="L45" s="33">
        <v>0</v>
      </c>
      <c r="M45" s="33">
        <v>27.4</v>
      </c>
      <c r="N45" s="33">
        <v>112</v>
      </c>
      <c r="O45" s="123">
        <v>2.8</v>
      </c>
      <c r="P45" s="233">
        <v>1</v>
      </c>
      <c r="Q45" s="33">
        <v>0</v>
      </c>
      <c r="R45" s="33">
        <v>27.4</v>
      </c>
      <c r="S45" s="33">
        <v>112</v>
      </c>
      <c r="T45" s="123">
        <v>2.8</v>
      </c>
      <c r="U45" s="105"/>
      <c r="V45" s="105"/>
      <c r="W45" s="105"/>
      <c r="X45" s="105"/>
      <c r="Y45" s="105"/>
      <c r="Z45" s="105"/>
      <c r="AA45" s="105"/>
      <c r="AB45" s="105"/>
      <c r="AC45" s="105"/>
    </row>
    <row r="46" spans="1:29" ht="22.5" customHeight="1" thickBot="1" x14ac:dyDescent="0.3">
      <c r="A46" s="247" t="s">
        <v>267</v>
      </c>
      <c r="B46" s="247"/>
      <c r="C46" s="399" t="s">
        <v>356</v>
      </c>
      <c r="D46" s="324">
        <v>40</v>
      </c>
      <c r="E46" s="230"/>
      <c r="F46" s="229">
        <v>20</v>
      </c>
      <c r="G46" s="230"/>
      <c r="H46" s="322"/>
      <c r="I46" s="230"/>
      <c r="J46" s="323">
        <v>40</v>
      </c>
      <c r="K46" s="233">
        <v>1.5</v>
      </c>
      <c r="L46" s="33">
        <v>1.9</v>
      </c>
      <c r="M46" s="170">
        <v>34.799999999999997</v>
      </c>
      <c r="N46" s="170">
        <v>140</v>
      </c>
      <c r="O46" s="283"/>
      <c r="P46" s="296">
        <v>1.5</v>
      </c>
      <c r="Q46" s="289">
        <v>1.9</v>
      </c>
      <c r="R46" s="170">
        <v>34.799999999999997</v>
      </c>
      <c r="S46" s="33">
        <v>140</v>
      </c>
      <c r="T46" s="234"/>
      <c r="U46" s="105"/>
      <c r="V46" s="105"/>
      <c r="W46" s="105"/>
      <c r="X46" s="105"/>
      <c r="Y46" s="105"/>
      <c r="Z46" s="105"/>
      <c r="AA46" s="105"/>
      <c r="AB46" s="105"/>
      <c r="AC46" s="105"/>
    </row>
    <row r="47" spans="1:29" ht="25.5" customHeight="1" thickBot="1" x14ac:dyDescent="0.3">
      <c r="A47" s="258"/>
      <c r="B47" s="267"/>
      <c r="C47" s="396" t="s">
        <v>107</v>
      </c>
      <c r="D47" s="360"/>
      <c r="E47" s="329"/>
      <c r="F47" s="329"/>
      <c r="G47" s="329"/>
      <c r="H47" s="331" t="e">
        <f>F47*#REF!/1000</f>
        <v>#REF!</v>
      </c>
      <c r="I47" s="329"/>
      <c r="J47" s="332"/>
      <c r="K47" s="361">
        <f>SUM(K45:K46)</f>
        <v>2.5</v>
      </c>
      <c r="L47" s="361">
        <f t="shared" ref="L47:T47" si="34">SUM(L45:L46)</f>
        <v>1.9</v>
      </c>
      <c r="M47" s="362">
        <f t="shared" si="34"/>
        <v>62.199999999999996</v>
      </c>
      <c r="N47" s="362">
        <f t="shared" si="34"/>
        <v>252</v>
      </c>
      <c r="O47" s="363">
        <f t="shared" si="34"/>
        <v>2.8</v>
      </c>
      <c r="P47" s="376">
        <f t="shared" si="34"/>
        <v>2.5</v>
      </c>
      <c r="Q47" s="377">
        <f t="shared" si="34"/>
        <v>1.9</v>
      </c>
      <c r="R47" s="378">
        <f t="shared" si="34"/>
        <v>62.199999999999996</v>
      </c>
      <c r="S47" s="379">
        <f t="shared" si="34"/>
        <v>252</v>
      </c>
      <c r="T47" s="380">
        <f t="shared" si="34"/>
        <v>2.8</v>
      </c>
      <c r="U47" s="105"/>
      <c r="V47" s="105"/>
      <c r="W47" s="105"/>
      <c r="X47" s="105"/>
      <c r="Y47" s="105"/>
      <c r="Z47" s="105"/>
      <c r="AA47" s="105"/>
      <c r="AB47" s="105"/>
      <c r="AC47" s="105"/>
    </row>
    <row r="48" spans="1:29" ht="21.75" customHeight="1" thickBot="1" x14ac:dyDescent="0.3">
      <c r="A48" s="258"/>
      <c r="B48" s="258"/>
      <c r="C48" s="402" t="s">
        <v>116</v>
      </c>
      <c r="D48" s="381"/>
      <c r="E48" s="382"/>
      <c r="F48" s="382"/>
      <c r="G48" s="382"/>
      <c r="H48" s="383"/>
      <c r="I48" s="382"/>
      <c r="J48" s="384"/>
      <c r="K48" s="333">
        <f>K47+K43+K20</f>
        <v>69.52</v>
      </c>
      <c r="L48" s="333">
        <f t="shared" ref="L48:T48" si="35">L47+L43+L20</f>
        <v>64.349999999999994</v>
      </c>
      <c r="M48" s="385">
        <f t="shared" si="35"/>
        <v>249.35</v>
      </c>
      <c r="N48" s="385">
        <f t="shared" si="35"/>
        <v>1881.5900000000001</v>
      </c>
      <c r="O48" s="386">
        <f t="shared" si="35"/>
        <v>147.61000000000001</v>
      </c>
      <c r="P48" s="387">
        <f t="shared" si="35"/>
        <v>88.740000000000009</v>
      </c>
      <c r="Q48" s="388">
        <f t="shared" si="35"/>
        <v>76.540999999999997</v>
      </c>
      <c r="R48" s="389">
        <f t="shared" si="35"/>
        <v>280.22500000000002</v>
      </c>
      <c r="S48" s="390">
        <f t="shared" si="35"/>
        <v>2264.5149999999999</v>
      </c>
      <c r="T48" s="391">
        <f t="shared" si="35"/>
        <v>167.41950000000003</v>
      </c>
      <c r="U48" s="105"/>
      <c r="V48" s="105"/>
      <c r="W48" s="105"/>
      <c r="X48" s="105"/>
      <c r="Y48" s="105"/>
      <c r="Z48" s="105"/>
      <c r="AA48" s="105"/>
      <c r="AB48" s="105"/>
      <c r="AC48" s="105"/>
    </row>
  </sheetData>
  <pageMargins left="0.7" right="0.7" top="0.75" bottom="0.75" header="0.3" footer="0.3"/>
  <pageSetup paperSize="9" scale="60" fitToHeight="0" orientation="landscape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409" t="s">
        <v>300</v>
      </c>
      <c r="D1" s="409"/>
      <c r="E1" s="409"/>
      <c r="F1" s="409"/>
      <c r="G1" s="409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>
        <f>'Меню 18 ти дневное'!K48</f>
        <v>69.52</v>
      </c>
      <c r="D7" s="218">
        <f>'Меню 18 ти дневное'!L48</f>
        <v>64.349999999999994</v>
      </c>
      <c r="E7" s="218">
        <f>'Меню 18 ти дневное'!M48</f>
        <v>249.35</v>
      </c>
      <c r="F7" s="218">
        <f>'Меню 18 ти дневное'!N48</f>
        <v>1881.5900000000001</v>
      </c>
      <c r="G7" s="218">
        <f>'Меню 18 ти дневное'!O48</f>
        <v>147.61000000000001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 t="e">
        <f>'Меню 18 ти дневное'!#REF!</f>
        <v>#REF!</v>
      </c>
      <c r="D9" s="218" t="e">
        <f>'Меню 18 ти дневное'!#REF!</f>
        <v>#REF!</v>
      </c>
      <c r="E9" s="218" t="e">
        <f>'Меню 18 ти дневное'!#REF!</f>
        <v>#REF!</v>
      </c>
      <c r="F9" s="218" t="e">
        <f>'Меню 18 ти дневное'!#REF!</f>
        <v>#REF!</v>
      </c>
      <c r="G9" s="218" t="e">
        <f>'Меню 18 ти дневное'!#REF!</f>
        <v>#REF!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308" t="e">
        <f>'Меню 18 ти дневное'!#REF!</f>
        <v>#REF!</v>
      </c>
      <c r="D13" s="308" t="e">
        <f>'Меню 18 ти дневное'!#REF!</f>
        <v>#REF!</v>
      </c>
      <c r="E13" s="308" t="e">
        <f>'Меню 18 ти дневное'!#REF!</f>
        <v>#REF!</v>
      </c>
      <c r="F13" s="308" t="e">
        <f>'Меню 18 ти дневное'!#REF!</f>
        <v>#REF!</v>
      </c>
      <c r="G13" s="308" t="e">
        <f>'Меню 18 ти дневное'!#REF!</f>
        <v>#REF!</v>
      </c>
    </row>
    <row r="14" spans="2:7" x14ac:dyDescent="0.25">
      <c r="B14" s="104" t="s">
        <v>341</v>
      </c>
      <c r="C14" s="308" t="e">
        <f>'Меню 18 ти дневное'!#REF!</f>
        <v>#REF!</v>
      </c>
      <c r="D14" s="308" t="e">
        <f>'Меню 18 ти дневное'!#REF!</f>
        <v>#REF!</v>
      </c>
      <c r="E14" s="308" t="e">
        <f>'Меню 18 ти дневное'!#REF!</f>
        <v>#REF!</v>
      </c>
      <c r="F14" s="308" t="e">
        <f>'Меню 18 ти дневное'!#REF!</f>
        <v>#REF!</v>
      </c>
      <c r="G14" s="308" t="e">
        <f>'Меню 18 ти дневное'!#REF!</f>
        <v>#REF!</v>
      </c>
    </row>
    <row r="15" spans="2:7" x14ac:dyDescent="0.25">
      <c r="B15" s="104" t="s">
        <v>342</v>
      </c>
      <c r="C15" s="308" t="e">
        <f>'Меню 18 ти дневное'!#REF!</f>
        <v>#REF!</v>
      </c>
      <c r="D15" s="308" t="e">
        <f>'Меню 18 ти дневное'!#REF!</f>
        <v>#REF!</v>
      </c>
      <c r="E15" s="308" t="e">
        <f>'Меню 18 ти дневное'!#REF!</f>
        <v>#REF!</v>
      </c>
      <c r="F15" s="308" t="e">
        <f>'Меню 18 ти дневное'!#REF!</f>
        <v>#REF!</v>
      </c>
      <c r="G15" s="308" t="e">
        <f>'Меню 18 ти дневное'!#REF!</f>
        <v>#REF!</v>
      </c>
    </row>
    <row r="16" spans="2:7" x14ac:dyDescent="0.25">
      <c r="B16" s="104" t="s">
        <v>343</v>
      </c>
      <c r="C16" s="308" t="e">
        <f>'Меню 18 ти дневное'!#REF!</f>
        <v>#REF!</v>
      </c>
      <c r="D16" s="308" t="e">
        <f>'Меню 18 ти дневное'!#REF!</f>
        <v>#REF!</v>
      </c>
      <c r="E16" s="308" t="e">
        <f>'Меню 18 ти дневное'!#REF!</f>
        <v>#REF!</v>
      </c>
      <c r="F16" s="308" t="e">
        <f>'Меню 18 ти дневное'!#REF!</f>
        <v>#REF!</v>
      </c>
      <c r="G16" s="308" t="e">
        <f>'Меню 18 ти дневное'!#REF!</f>
        <v>#REF!</v>
      </c>
    </row>
    <row r="17" spans="2:7" x14ac:dyDescent="0.25">
      <c r="B17" s="104" t="s">
        <v>344</v>
      </c>
      <c r="C17" s="308" t="e">
        <f>'Меню 18 ти дневное'!#REF!</f>
        <v>#REF!</v>
      </c>
      <c r="D17" s="308" t="e">
        <f>'Меню 18 ти дневное'!#REF!</f>
        <v>#REF!</v>
      </c>
      <c r="E17" s="308" t="e">
        <f>'Меню 18 ти дневное'!#REF!</f>
        <v>#REF!</v>
      </c>
      <c r="F17" s="308" t="e">
        <f>'Меню 18 ти дневное'!#REF!</f>
        <v>#REF!</v>
      </c>
      <c r="G17" s="308" t="e">
        <f>'Меню 18 ти дневное'!#REF!</f>
        <v>#REF!</v>
      </c>
    </row>
    <row r="18" spans="2:7" x14ac:dyDescent="0.25">
      <c r="B18" s="104" t="s">
        <v>345</v>
      </c>
      <c r="C18" s="308" t="e">
        <f>'Меню 18 ти дневное'!#REF!</f>
        <v>#REF!</v>
      </c>
      <c r="D18" s="308" t="e">
        <f>'Меню 18 ти дневное'!#REF!</f>
        <v>#REF!</v>
      </c>
      <c r="E18" s="308" t="e">
        <f>'Меню 18 ти дневное'!#REF!</f>
        <v>#REF!</v>
      </c>
      <c r="F18" s="308" t="e">
        <f>'Меню 18 ти дневное'!#REF!</f>
        <v>#REF!</v>
      </c>
      <c r="G18" s="308" t="e">
        <f>'Меню 18 ти дневное'!#REF!</f>
        <v>#REF!</v>
      </c>
    </row>
    <row r="19" spans="2:7" x14ac:dyDescent="0.25">
      <c r="B19" s="104" t="s">
        <v>346</v>
      </c>
      <c r="C19" s="308" t="e">
        <f>'Меню 18 ти дневное'!#REF!</f>
        <v>#REF!</v>
      </c>
      <c r="D19" s="308" t="e">
        <f>'Меню 18 ти дневное'!#REF!</f>
        <v>#REF!</v>
      </c>
      <c r="E19" s="308" t="e">
        <f>'Меню 18 ти дневное'!#REF!</f>
        <v>#REF!</v>
      </c>
      <c r="F19" s="308" t="e">
        <f>'Меню 18 ти дневное'!#REF!</f>
        <v>#REF!</v>
      </c>
      <c r="G19" s="308" t="e">
        <f>'Меню 18 ти дневное'!#REF!</f>
        <v>#REF!</v>
      </c>
    </row>
    <row r="20" spans="2:7" x14ac:dyDescent="0.25">
      <c r="B20" s="104" t="s">
        <v>347</v>
      </c>
      <c r="C20" s="308" t="e">
        <f>'Меню 18 ти дневное'!#REF!</f>
        <v>#REF!</v>
      </c>
      <c r="D20" s="308" t="e">
        <f>'Меню 18 ти дневное'!#REF!</f>
        <v>#REF!</v>
      </c>
      <c r="E20" s="308" t="e">
        <f>'Меню 18 ти дневное'!#REF!</f>
        <v>#REF!</v>
      </c>
      <c r="F20" s="308" t="e">
        <f>'Меню 18 ти дневное'!#REF!</f>
        <v>#REF!</v>
      </c>
      <c r="G20" s="308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309" t="e">
        <f>E22/(C22+D22)*2</f>
        <v>#REF!</v>
      </c>
      <c r="F23" s="8"/>
      <c r="G23" s="8"/>
    </row>
    <row r="24" spans="2:7" x14ac:dyDescent="0.25">
      <c r="B24" s="403" t="s">
        <v>352</v>
      </c>
      <c r="C24" s="404"/>
      <c r="D24" s="404"/>
      <c r="E24" s="404"/>
      <c r="F24" s="404"/>
      <c r="G24" s="405"/>
    </row>
    <row r="25" spans="2:7" x14ac:dyDescent="0.25">
      <c r="B25" s="406"/>
      <c r="C25" s="407"/>
      <c r="D25" s="407"/>
      <c r="E25" s="407"/>
      <c r="F25" s="407"/>
      <c r="G25" s="408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411" t="s">
        <v>350</v>
      </c>
      <c r="G1" s="412"/>
      <c r="H1" s="412"/>
      <c r="I1" s="412"/>
      <c r="J1" s="413"/>
    </row>
    <row r="2" spans="1:18" x14ac:dyDescent="0.25">
      <c r="F2" s="414"/>
      <c r="G2" s="415"/>
      <c r="H2" s="415"/>
      <c r="I2" s="415"/>
      <c r="J2" s="416"/>
    </row>
    <row r="3" spans="1:18" x14ac:dyDescent="0.25">
      <c r="F3" s="414"/>
      <c r="G3" s="415"/>
      <c r="H3" s="415"/>
      <c r="I3" s="415"/>
      <c r="J3" s="416"/>
    </row>
    <row r="4" spans="1:18" x14ac:dyDescent="0.25">
      <c r="F4" s="414"/>
      <c r="G4" s="415"/>
      <c r="H4" s="415"/>
      <c r="I4" s="415"/>
      <c r="J4" s="416"/>
    </row>
    <row r="5" spans="1:18" x14ac:dyDescent="0.25">
      <c r="F5" s="414"/>
      <c r="G5" s="415"/>
      <c r="H5" s="415"/>
      <c r="I5" s="415"/>
      <c r="J5" s="416"/>
    </row>
    <row r="6" spans="1:18" x14ac:dyDescent="0.25">
      <c r="F6" s="414"/>
      <c r="G6" s="415"/>
      <c r="H6" s="415"/>
      <c r="I6" s="415"/>
      <c r="J6" s="416"/>
    </row>
    <row r="7" spans="1:18" x14ac:dyDescent="0.25">
      <c r="F7" s="414"/>
      <c r="G7" s="415"/>
      <c r="H7" s="415"/>
      <c r="I7" s="415"/>
      <c r="J7" s="416"/>
    </row>
    <row r="8" spans="1:18" x14ac:dyDescent="0.25">
      <c r="F8" s="414"/>
      <c r="G8" s="415"/>
      <c r="H8" s="415"/>
      <c r="I8" s="415"/>
      <c r="J8" s="416"/>
      <c r="M8" s="410"/>
      <c r="N8" s="410"/>
      <c r="O8" s="410"/>
      <c r="P8" s="410"/>
      <c r="Q8" s="410"/>
      <c r="R8" s="410"/>
    </row>
    <row r="9" spans="1:18" x14ac:dyDescent="0.25">
      <c r="F9" s="417"/>
      <c r="G9" s="418"/>
      <c r="H9" s="418"/>
      <c r="I9" s="418"/>
      <c r="J9" s="419"/>
      <c r="M9" s="410"/>
      <c r="N9" s="410"/>
      <c r="O9" s="410"/>
      <c r="P9" s="410"/>
      <c r="Q9" s="410"/>
      <c r="R9" s="410"/>
    </row>
    <row r="10" spans="1:18" x14ac:dyDescent="0.25">
      <c r="M10" s="410"/>
      <c r="N10" s="410"/>
      <c r="O10" s="410"/>
      <c r="P10" s="410"/>
      <c r="Q10" s="410"/>
      <c r="R10" s="410"/>
    </row>
    <row r="11" spans="1:18" x14ac:dyDescent="0.25">
      <c r="M11" s="410"/>
      <c r="N11" s="410"/>
      <c r="O11" s="410"/>
      <c r="P11" s="410"/>
      <c r="Q11" s="410"/>
      <c r="R11" s="410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420" t="s">
        <v>348</v>
      </c>
      <c r="B13" s="420"/>
      <c r="C13" s="420"/>
      <c r="D13" s="420"/>
      <c r="E13" s="420"/>
      <c r="F13" s="420"/>
      <c r="G13" s="420"/>
      <c r="H13" s="420"/>
      <c r="I13" s="420"/>
      <c r="J13" s="420"/>
      <c r="K13" s="420"/>
    </row>
    <row r="14" spans="1:18" ht="15.75" x14ac:dyDescent="0.25">
      <c r="A14" s="421" t="s">
        <v>349</v>
      </c>
      <c r="B14" s="421"/>
      <c r="C14" s="421"/>
      <c r="D14" s="421"/>
      <c r="E14" s="421"/>
      <c r="F14" s="421"/>
      <c r="G14" s="421"/>
      <c r="H14" s="421"/>
      <c r="I14" s="421"/>
      <c r="J14" s="421"/>
      <c r="K14" s="421"/>
    </row>
    <row r="15" spans="1:18" ht="127.5" customHeight="1" x14ac:dyDescent="0.25">
      <c r="A15" s="422" t="s">
        <v>353</v>
      </c>
      <c r="B15" s="422"/>
      <c r="C15" s="422"/>
      <c r="D15" s="422"/>
      <c r="E15" s="422"/>
      <c r="F15" s="422"/>
      <c r="G15" s="422"/>
      <c r="H15" s="422"/>
      <c r="I15" s="422"/>
      <c r="J15" s="422"/>
      <c r="K15" s="422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423"/>
      <c r="M160" s="423"/>
      <c r="N160" s="423"/>
      <c r="O160" s="423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423"/>
      <c r="M754" s="423"/>
      <c r="N754" s="423"/>
      <c r="O754" s="423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424"/>
      <c r="B1043" s="425"/>
      <c r="C1043" s="425"/>
      <c r="D1043" s="426"/>
      <c r="E1043" s="425"/>
      <c r="F1043" s="427"/>
      <c r="G1043" s="425"/>
      <c r="H1043" s="428"/>
      <c r="I1043" s="429"/>
      <c r="J1043" s="429"/>
      <c r="K1043" s="425"/>
      <c r="L1043" s="425"/>
      <c r="M1043" s="425"/>
      <c r="N1043" s="430"/>
    </row>
    <row r="1044" spans="1:15" x14ac:dyDescent="0.25">
      <c r="A1044" s="431"/>
      <c r="B1044" s="432"/>
      <c r="C1044" s="432"/>
      <c r="D1044" s="433"/>
      <c r="E1044" s="432"/>
      <c r="F1044" s="434"/>
      <c r="G1044" s="432"/>
      <c r="H1044" s="435"/>
      <c r="I1044" s="436"/>
      <c r="J1044" s="436"/>
      <c r="K1044" s="432"/>
      <c r="L1044" s="432"/>
      <c r="M1044" s="432"/>
      <c r="N1044" s="437"/>
    </row>
    <row r="1045" spans="1:15" x14ac:dyDescent="0.25">
      <c r="A1045" s="438"/>
      <c r="B1045" s="439"/>
      <c r="C1045" s="439"/>
      <c r="D1045" s="440"/>
      <c r="E1045" s="439"/>
      <c r="F1045" s="441"/>
      <c r="G1045" s="439"/>
      <c r="H1045" s="442"/>
      <c r="I1045" s="443"/>
      <c r="J1045" s="443"/>
      <c r="K1045" s="439"/>
      <c r="L1045" s="439"/>
      <c r="M1045" s="439"/>
      <c r="N1045" s="444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2024-06-03T08:45:10Z</dcterms:modified>
</cp:coreProperties>
</file>