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E5" i="1"/>
  <c r="R43" i="1" l="1"/>
  <c r="S43" i="1"/>
  <c r="T43" i="1"/>
  <c r="Q43" i="1"/>
  <c r="Q11" i="1" l="1"/>
  <c r="R11" i="1"/>
  <c r="S11" i="1"/>
  <c r="P11" i="1"/>
  <c r="H46" i="1" l="1"/>
  <c r="E46" i="1"/>
  <c r="P48" i="1" l="1"/>
  <c r="Q48" i="1"/>
  <c r="R48" i="1"/>
  <c r="S48" i="1"/>
  <c r="T48" i="1"/>
  <c r="T47" i="1"/>
  <c r="S47" i="1"/>
  <c r="R47" i="1"/>
  <c r="Q47" i="1"/>
  <c r="P47" i="1"/>
  <c r="P24" i="1"/>
  <c r="Q24" i="1"/>
  <c r="R24" i="1"/>
  <c r="S24" i="1"/>
  <c r="T24" i="1"/>
  <c r="P25" i="1"/>
  <c r="Q25" i="1"/>
  <c r="R25" i="1"/>
  <c r="S25" i="1"/>
  <c r="T25" i="1"/>
  <c r="P26" i="1"/>
  <c r="Q26" i="1"/>
  <c r="R26" i="1"/>
  <c r="S26" i="1"/>
  <c r="T26" i="1"/>
  <c r="T23" i="1"/>
  <c r="Q23" i="1"/>
  <c r="R23" i="1"/>
  <c r="S23" i="1"/>
  <c r="P23" i="1"/>
  <c r="P16" i="1"/>
  <c r="Q16" i="1"/>
  <c r="R16" i="1"/>
  <c r="S16" i="1"/>
  <c r="T16" i="1"/>
  <c r="P17" i="1"/>
  <c r="Q17" i="1"/>
  <c r="R17" i="1"/>
  <c r="S17" i="1"/>
  <c r="T17" i="1"/>
  <c r="P18" i="1"/>
  <c r="Q18" i="1"/>
  <c r="R18" i="1"/>
  <c r="S18" i="1"/>
  <c r="T18" i="1"/>
  <c r="P19" i="1"/>
  <c r="Q19" i="1"/>
  <c r="R19" i="1"/>
  <c r="S19" i="1"/>
  <c r="T19" i="1"/>
  <c r="L53" i="1" l="1"/>
  <c r="M53" i="1"/>
  <c r="N53" i="1"/>
  <c r="O53" i="1"/>
  <c r="P53" i="1"/>
  <c r="Q53" i="1"/>
  <c r="R53" i="1"/>
  <c r="S53" i="1"/>
  <c r="T53" i="1"/>
  <c r="K53" i="1"/>
  <c r="L49" i="1"/>
  <c r="M49" i="1"/>
  <c r="N49" i="1"/>
  <c r="O49" i="1"/>
  <c r="P49" i="1"/>
  <c r="Q49" i="1"/>
  <c r="R49" i="1"/>
  <c r="S49" i="1"/>
  <c r="T49" i="1"/>
  <c r="K49" i="1"/>
  <c r="D7" i="3" l="1"/>
  <c r="C9" i="3"/>
  <c r="E9" i="3"/>
  <c r="G9" i="3"/>
  <c r="D9" i="3"/>
  <c r="F9" i="3"/>
  <c r="C7" i="3"/>
  <c r="E7" i="3"/>
  <c r="G7" i="3"/>
  <c r="F7" i="3"/>
  <c r="H11" i="1"/>
  <c r="H19" i="1"/>
  <c r="C3" i="3" l="1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T21" i="1"/>
  <c r="T55" i="1" s="1"/>
  <c r="S21" i="1"/>
  <c r="S55" i="1" s="1"/>
  <c r="R21" i="1"/>
  <c r="R55" i="1" s="1"/>
  <c r="Q21" i="1"/>
  <c r="Q55" i="1" s="1"/>
  <c r="P21" i="1"/>
  <c r="P55" i="1" s="1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L21" i="1"/>
  <c r="L55" i="1" s="1"/>
  <c r="D8" i="3" s="1"/>
  <c r="M21" i="1"/>
  <c r="M55" i="1" s="1"/>
  <c r="E8" i="3" s="1"/>
  <c r="N21" i="1"/>
  <c r="N55" i="1" s="1"/>
  <c r="F8" i="3" s="1"/>
  <c r="O21" i="1"/>
  <c r="O55" i="1" s="1"/>
  <c r="G8" i="3" s="1"/>
  <c r="K21" i="1"/>
  <c r="K55" i="1" s="1"/>
  <c r="C8" i="3" s="1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  <c r="I9" i="1"/>
  <c r="E11" i="1"/>
  <c r="H48" i="1"/>
  <c r="H47" i="1"/>
  <c r="H23" i="1"/>
  <c r="H9" i="1"/>
  <c r="H8" i="1"/>
  <c r="H6" i="1"/>
  <c r="H10" i="1"/>
  <c r="H7" i="1"/>
  <c r="H45" i="1" l="1"/>
  <c r="H44" i="1"/>
  <c r="H43" i="1"/>
  <c r="E43" i="1"/>
  <c r="I45" i="1" s="1"/>
  <c r="H25" i="1"/>
  <c r="H24" i="1"/>
  <c r="H33" i="1"/>
  <c r="H32" i="1"/>
  <c r="H31" i="1"/>
  <c r="H30" i="1"/>
  <c r="H29" i="1"/>
  <c r="H28" i="1"/>
  <c r="H27" i="1"/>
  <c r="I29" i="1"/>
  <c r="H14" i="1" l="1"/>
  <c r="H13" i="1"/>
  <c r="H12" i="1"/>
  <c r="H42" i="1" l="1"/>
  <c r="H41" i="1"/>
  <c r="H40" i="1"/>
  <c r="H39" i="1"/>
  <c r="H38" i="1"/>
  <c r="H37" i="1"/>
  <c r="H36" i="1"/>
  <c r="H35" i="1"/>
  <c r="H34" i="1"/>
  <c r="H18" i="1"/>
  <c r="H17" i="1"/>
  <c r="H16" i="1"/>
  <c r="E34" i="1" l="1"/>
  <c r="E54" i="1" l="1"/>
  <c r="H54" i="1" s="1"/>
</calcChain>
</file>

<file path=xl/sharedStrings.xml><?xml version="1.0" encoding="utf-8"?>
<sst xmlns="http://schemas.openxmlformats.org/spreadsheetml/2006/main" count="1980" uniqueCount="363">
  <si>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</si>
  <si>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</si>
  <si>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</si>
  <si>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</si>
  <si>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</si>
  <si>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</si>
  <si>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</si>
  <si>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</si>
  <si>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</si>
  <si>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</si>
  <si>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</si>
  <si>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</si>
  <si>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</si>
  <si>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</si>
  <si>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</si>
  <si>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</si>
  <si>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</si>
  <si>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</si>
  <si>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</si>
  <si>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</si>
  <si>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</si>
  <si>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</si>
  <si>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</si>
  <si>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</si>
  <si>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</si>
  <si>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</si>
  <si>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</si>
  <si>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</si>
  <si>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</si>
  <si>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</si>
  <si>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</si>
  <si>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</si>
  <si>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</si>
  <si>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</si>
  <si>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</si>
  <si>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</si>
  <si>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</si>
  <si>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</si>
  <si>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</si>
  <si>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</si>
  <si>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</si>
  <si>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</si>
  <si>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</si>
  <si>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</si>
  <si>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</si>
  <si>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</si>
  <si>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</si>
  <si>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</si>
  <si>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</si>
  <si>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</si>
  <si>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</si>
  <si>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</si>
  <si>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</si>
  <si>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</si>
  <si>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</si>
  <si>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</si>
  <si>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</si>
  <si>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</si>
  <si>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</si>
  <si>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</si>
  <si>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</si>
  <si>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</si>
  <si>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</si>
  <si>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</si>
  <si>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</si>
  <si>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</si>
  <si>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</si>
  <si>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</si>
  <si>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</si>
  <si>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</si>
  <si>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</si>
  <si>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</si>
  <si>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</si>
  <si>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</si>
  <si>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</si>
  <si>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</si>
  <si>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</si>
  <si>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</si>
  <si>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</si>
  <si>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</si>
  <si>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</si>
  <si>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</si>
  <si>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</si>
  <si>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</si>
  <si>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</si>
  <si>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</si>
  <si>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</si>
  <si>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</si>
  <si>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</si>
  <si>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</si>
  <si>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</si>
  <si>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</si>
  <si>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</si>
  <si>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</si>
  <si>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</si>
  <si>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</si>
  <si>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</si>
  <si>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</si>
  <si>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</si>
  <si>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</si>
  <si>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</si>
  <si>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</si>
  <si>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</si>
  <si>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</si>
  <si>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</si>
  <si>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</si>
  <si>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</si>
  <si>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</si>
  <si>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</si>
  <si>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</si>
  <si>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</si>
  <si>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</si>
  <si>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</si>
  <si>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</si>
  <si>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</si>
  <si>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</si>
  <si>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</si>
  <si>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</si>
  <si>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</si>
  <si>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</si>
  <si>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</si>
  <si>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</si>
  <si>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</si>
  <si>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</si>
  <si>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</si>
  <si>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</si>
  <si>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</si>
  <si>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</si>
  <si>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</si>
  <si>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</si>
  <si>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</si>
  <si>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</si>
  <si>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</si>
  <si>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</si>
  <si>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</si>
  <si>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</si>
  <si>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</si>
  <si>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</si>
  <si>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</si>
  <si>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</si>
  <si>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</si>
  <si>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</si>
  <si>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</si>
  <si>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</si>
  <si>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</si>
  <si>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</si>
  <si>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</si>
  <si>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</si>
  <si>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</si>
  <si>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</si>
  <si>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</si>
  <si>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</si>
  <si>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</si>
  <si>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</si>
  <si>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</si>
  <si>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</si>
  <si>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</si>
  <si>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</si>
  <si>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</si>
  <si>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</si>
  <si>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</si>
  <si>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</si>
  <si>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</si>
  <si>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</si>
  <si>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</si>
  <si>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</si>
  <si>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</si>
  <si>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</si>
  <si>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</si>
  <si>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</si>
  <si>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</si>
  <si>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</si>
  <si>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</si>
  <si>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</si>
  <si>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</si>
  <si>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</si>
  <si>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</si>
  <si>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</si>
  <si>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</si>
  <si>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</si>
  <si>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</si>
  <si>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</si>
  <si>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</si>
  <si>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</si>
  <si>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</si>
  <si>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</si>
  <si>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</si>
  <si>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</si>
  <si>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</si>
  <si>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</si>
  <si>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</si>
  <si>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</si>
  <si>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</si>
  <si>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</si>
  <si>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</si>
  <si>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</si>
  <si>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</si>
  <si>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</si>
  <si>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</si>
  <si>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</si>
  <si>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</si>
  <si>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</si>
  <si>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</si>
  <si>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</si>
  <si>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</si>
  <si>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</si>
  <si>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</si>
  <si>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</si>
  <si>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</si>
  <si>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</si>
  <si>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</si>
  <si>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</si>
  <si>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</si>
  <si>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</si>
  <si>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</si>
  <si>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</si>
  <si>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</si>
  <si>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</si>
  <si>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</si>
  <si>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</si>
  <si>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</si>
  <si>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</si>
  <si>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</si>
  <si>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</si>
  <si>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</si>
  <si>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</si>
  <si>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</si>
  <si>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</si>
  <si>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</si>
  <si>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</si>
  <si>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</si>
  <si>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</si>
  <si>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</si>
  <si>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</si>
  <si>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</si>
  <si>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</si>
  <si>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</si>
  <si>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</si>
  <si>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</si>
  <si>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</si>
  <si>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</si>
  <si>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</si>
  <si>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</si>
  <si>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</si>
  <si>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</si>
  <si>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</si>
  <si>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</si>
  <si>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</si>
  <si>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</si>
  <si>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</si>
  <si>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</si>
  <si>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</si>
  <si>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</si>
  <si>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</si>
  <si>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</si>
  <si>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</si>
  <si>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</si>
  <si>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</si>
  <si>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</si>
  <si>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</si>
  <si>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</si>
  <si>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</si>
  <si>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</si>
  <si>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</si>
  <si>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</si>
  <si>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</si>
  <si>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</si>
  <si>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</si>
  <si>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</si>
  <si>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</si>
  <si>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</si>
  <si>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</si>
  <si>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</si>
  <si>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</si>
  <si>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</si>
  <si>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</si>
  <si>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</si>
  <si>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</si>
  <si>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</si>
  <si>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</si>
  <si>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</si>
  <si>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</si>
  <si>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</si>
  <si>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</si>
  <si>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</si>
  <si>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</si>
  <si>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</si>
  <si>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</si>
  <si>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</si>
  <si>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</si>
  <si>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</si>
  <si>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</si>
  <si>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</si>
  <si>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</si>
  <si>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</si>
  <si>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</si>
  <si>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</si>
  <si>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</si>
  <si>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</si>
  <si>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</si>
  <si>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</si>
  <si>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</si>
  <si>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</si>
  <si>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</si>
  <si>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</si>
  <si>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</si>
  <si>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</si>
  <si>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</si>
  <si>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</si>
  <si>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</si>
  <si>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</si>
  <si>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</si>
  <si>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</si>
  <si>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</si>
  <si>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</si>
  <si>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</si>
  <si>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</si>
  <si>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</si>
  <si>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</si>
  <si>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</si>
  <si>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</si>
  <si>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</si>
  <si>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</si>
  <si>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</si>
  <si>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</si>
  <si>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</si>
  <si>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</si>
  <si>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</si>
  <si>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</si>
  <si>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</si>
  <si>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</si>
  <si>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</si>
  <si>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</si>
  <si>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</si>
  <si>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</si>
  <si>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</si>
  <si>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</si>
  <si>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</si>
  <si>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</si>
  <si>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</si>
  <si>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</si>
  <si>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</si>
  <si>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</si>
  <si>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</si>
  <si>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</si>
  <si>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</si>
  <si>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</si>
  <si>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</si>
  <si>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</si>
  <si>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</si>
  <si>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</si>
  <si>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</si>
  <si>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Салат из ранней капусты с огурцом и зеленью</t>
  </si>
  <si>
    <t>75/50</t>
  </si>
  <si>
    <t>Макароны с сыром</t>
  </si>
  <si>
    <t>Белки при расчете соотношения всегда берутся за 1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</si>
  <si>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</si>
  <si>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 xml:space="preserve">Яблоко </t>
  </si>
  <si>
    <t xml:space="preserve">булочка кефирная </t>
  </si>
  <si>
    <t>1 шт</t>
  </si>
  <si>
    <t>Компот из свежих фруктов(яблоко)</t>
  </si>
  <si>
    <t xml:space="preserve"> 10 июня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</si>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</sst>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6"/>
      <name val="Calibri"/>
      <family val="2"/>
      <scheme val="minor"/>
    </font>
    <font>
      <sz val="11"/>
      <color theme="9" tint="-0.49998474074526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89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0" fillId="0" borderId="1" xfId="0" applyFont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6" fillId="4" borderId="24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wrapText="1"/>
    </xf>
    <xf numFmtId="0" fontId="0" fillId="4" borderId="35" xfId="0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42" fillId="5" borderId="28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4" borderId="41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4" borderId="40" xfId="0" applyFont="1" applyFill="1" applyBorder="1" applyAlignment="1">
      <alignment horizontal="center"/>
    </xf>
    <xf numFmtId="2" fontId="4" fillId="4" borderId="3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47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26" fillId="2" borderId="34" xfId="0" applyFont="1" applyFill="1" applyBorder="1" applyAlignment="1">
      <alignment horizontal="center" vertic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0" fontId="26" fillId="0" borderId="2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35" fillId="0" borderId="35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2" fontId="26" fillId="0" borderId="34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2" fontId="26" fillId="0" borderId="41" xfId="0" applyNumberFormat="1" applyFont="1" applyFill="1" applyBorder="1" applyAlignment="1">
      <alignment horizontal="center" vertical="center"/>
    </xf>
    <xf numFmtId="2" fontId="26" fillId="0" borderId="32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center" wrapText="1"/>
    </xf>
    <xf numFmtId="16" fontId="4" fillId="0" borderId="2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6" fontId="4" fillId="0" borderId="19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9" fillId="6" borderId="24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/>
    </xf>
    <xf numFmtId="166" fontId="4" fillId="6" borderId="1" xfId="1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6" fontId="26" fillId="4" borderId="1" xfId="1" applyNumberFormat="1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9" xfId="1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71" fontId="4" fillId="0" borderId="25" xfId="1" applyNumberFormat="1" applyFont="1" applyFill="1" applyBorder="1" applyAlignment="1">
      <alignment horizontal="center" vertical="center"/>
    </xf>
    <xf numFmtId="171" fontId="4" fillId="0" borderId="31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66" fontId="15" fillId="0" borderId="19" xfId="1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2" fontId="26" fillId="0" borderId="39" xfId="0" applyNumberFormat="1" applyFont="1" applyFill="1" applyBorder="1" applyAlignment="1">
      <alignment horizontal="center" vertical="center"/>
    </xf>
    <xf numFmtId="0" fontId="50" fillId="0" borderId="34" xfId="0" applyFont="1" applyBorder="1" applyAlignment="1">
      <alignment horizontal="center"/>
    </xf>
    <xf numFmtId="0" fontId="51" fillId="4" borderId="34" xfId="0" applyFont="1" applyFill="1" applyBorder="1" applyAlignment="1">
      <alignment horizontal="center" vertical="center" wrapText="1"/>
    </xf>
    <xf numFmtId="0" fontId="52" fillId="4" borderId="34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4" borderId="35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 vertical="center" wrapText="1"/>
    </xf>
    <xf numFmtId="0" fontId="53" fillId="4" borderId="34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5"/>
  <sheetViews>
    <sheetView tabSelected="1" zoomScale="90" zoomScaleNormal="90" workbookViewId="0">
      <selection activeCell="N4" sqref="N4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8.75" x14ac:dyDescent="0.3">
      <c r="D1" s="227" t="s">
        <v>108</v>
      </c>
      <c r="E1" s="127"/>
      <c r="F1" s="127"/>
      <c r="G1" s="127"/>
      <c r="H1" s="127"/>
      <c r="I1" s="127"/>
      <c r="J1" s="127" t="s">
        <v>361</v>
      </c>
      <c r="M1" s="230"/>
      <c r="N1" s="230"/>
      <c r="O1" s="230"/>
    </row>
    <row r="2" spans="1:20" ht="20.25" customHeight="1" x14ac:dyDescent="0.3">
      <c r="A2" s="261"/>
      <c r="B2" s="261"/>
      <c r="C2" s="262"/>
      <c r="D2" s="265" t="s">
        <v>69</v>
      </c>
      <c r="E2" s="266"/>
      <c r="F2" s="266"/>
      <c r="G2" s="266"/>
      <c r="H2" s="267"/>
      <c r="I2" s="266"/>
      <c r="J2" s="268" t="s">
        <v>362</v>
      </c>
      <c r="K2" s="263"/>
      <c r="L2" s="259"/>
      <c r="M2" s="259"/>
      <c r="N2" s="259"/>
      <c r="O2" s="275"/>
      <c r="P2" s="262"/>
      <c r="Q2" s="298"/>
      <c r="R2" s="259"/>
      <c r="S2" s="259"/>
      <c r="T2" s="260"/>
    </row>
    <row r="3" spans="1:20" ht="26.25" customHeight="1" x14ac:dyDescent="0.25">
      <c r="A3" s="251" t="s">
        <v>110</v>
      </c>
      <c r="B3" s="243" t="s">
        <v>109</v>
      </c>
      <c r="C3" s="249" t="s">
        <v>18</v>
      </c>
      <c r="D3" s="383" t="s">
        <v>19</v>
      </c>
      <c r="E3" s="384" t="s">
        <v>29</v>
      </c>
      <c r="F3" s="384" t="s">
        <v>20</v>
      </c>
      <c r="G3" s="384" t="s">
        <v>21</v>
      </c>
      <c r="H3" s="385" t="s">
        <v>33</v>
      </c>
      <c r="I3" s="384"/>
      <c r="J3" s="383" t="s">
        <v>19</v>
      </c>
      <c r="K3" s="386" t="s">
        <v>23</v>
      </c>
      <c r="L3" s="387" t="s">
        <v>24</v>
      </c>
      <c r="M3" s="387" t="s">
        <v>22</v>
      </c>
      <c r="N3" s="388" t="s">
        <v>25</v>
      </c>
      <c r="O3" s="389" t="s">
        <v>26</v>
      </c>
      <c r="P3" s="390" t="s">
        <v>23</v>
      </c>
      <c r="Q3" s="391" t="s">
        <v>24</v>
      </c>
      <c r="R3" s="387" t="s">
        <v>22</v>
      </c>
      <c r="S3" s="388" t="s">
        <v>25</v>
      </c>
      <c r="T3" s="392" t="s">
        <v>26</v>
      </c>
    </row>
    <row r="4" spans="1:20" ht="17.25" customHeight="1" x14ac:dyDescent="0.3">
      <c r="A4" s="244"/>
      <c r="B4" s="247" t="s">
        <v>28</v>
      </c>
      <c r="C4" s="474"/>
      <c r="D4" s="393"/>
      <c r="E4" s="384"/>
      <c r="F4" s="384"/>
      <c r="G4" s="384"/>
      <c r="H4" s="385"/>
      <c r="I4" s="384"/>
      <c r="J4" s="392"/>
      <c r="K4" s="386"/>
      <c r="L4" s="387"/>
      <c r="M4" s="387"/>
      <c r="N4" s="388"/>
      <c r="O4" s="389"/>
      <c r="P4" s="390"/>
      <c r="Q4" s="391"/>
      <c r="R4" s="387"/>
      <c r="S4" s="388"/>
      <c r="T4" s="392"/>
    </row>
    <row r="5" spans="1:20" ht="18" customHeight="1" x14ac:dyDescent="0.25">
      <c r="A5" s="244" t="s">
        <v>270</v>
      </c>
      <c r="B5" s="244"/>
      <c r="C5" s="475" t="s">
        <v>354</v>
      </c>
      <c r="D5" s="311">
        <v>180</v>
      </c>
      <c r="E5" s="312" t="e">
        <f>#REF!</f>
        <v>#REF!</v>
      </c>
      <c r="F5" s="394"/>
      <c r="G5" s="312"/>
      <c r="H5" s="395"/>
      <c r="I5" s="312"/>
      <c r="J5" s="321">
        <v>180</v>
      </c>
      <c r="K5" s="231">
        <v>4.3</v>
      </c>
      <c r="L5" s="33">
        <v>6</v>
      </c>
      <c r="M5" s="33">
        <v>45.7</v>
      </c>
      <c r="N5" s="33">
        <v>286</v>
      </c>
      <c r="O5" s="123">
        <v>0.65</v>
      </c>
      <c r="P5" s="250">
        <f>K5*1.5</f>
        <v>6.4499999999999993</v>
      </c>
      <c r="Q5" s="290">
        <f t="shared" ref="Q5:T5" si="0">L5*1.5</f>
        <v>9</v>
      </c>
      <c r="R5" s="33">
        <f t="shared" si="0"/>
        <v>68.550000000000011</v>
      </c>
      <c r="S5" s="33">
        <f t="shared" si="0"/>
        <v>429</v>
      </c>
      <c r="T5" s="232">
        <f t="shared" si="0"/>
        <v>0.97500000000000009</v>
      </c>
    </row>
    <row r="6" spans="1:20" ht="21" hidden="1" customHeight="1" x14ac:dyDescent="0.25">
      <c r="A6" s="246"/>
      <c r="B6" s="245"/>
      <c r="C6" s="476" t="s">
        <v>220</v>
      </c>
      <c r="D6" s="311"/>
      <c r="E6" s="312"/>
      <c r="F6" s="312">
        <v>44.4</v>
      </c>
      <c r="G6" s="312">
        <v>44.4</v>
      </c>
      <c r="H6" s="395" t="e">
        <f>F6*#REF!/1000</f>
        <v>#REF!</v>
      </c>
      <c r="I6" s="312"/>
      <c r="J6" s="321"/>
      <c r="K6" s="233"/>
      <c r="L6" s="99"/>
      <c r="M6" s="99"/>
      <c r="N6" s="99"/>
      <c r="O6" s="189"/>
      <c r="P6" s="301"/>
      <c r="Q6" s="132"/>
      <c r="R6" s="99"/>
      <c r="S6" s="99"/>
      <c r="T6" s="234"/>
    </row>
    <row r="7" spans="1:20" ht="21" hidden="1" customHeight="1" x14ac:dyDescent="0.25">
      <c r="A7" s="245" t="s">
        <v>94</v>
      </c>
      <c r="B7" s="245"/>
      <c r="C7" s="476" t="s">
        <v>208</v>
      </c>
      <c r="D7" s="311"/>
      <c r="E7" s="312"/>
      <c r="F7" s="312">
        <v>98.4</v>
      </c>
      <c r="G7" s="312">
        <v>98.4</v>
      </c>
      <c r="H7" s="395" t="e">
        <f>F7*#REF!/1000</f>
        <v>#REF!</v>
      </c>
      <c r="I7" s="312"/>
      <c r="J7" s="321"/>
      <c r="K7" s="233"/>
      <c r="L7" s="99"/>
      <c r="M7" s="99"/>
      <c r="N7" s="99"/>
      <c r="O7" s="189"/>
      <c r="P7" s="301"/>
      <c r="Q7" s="132"/>
      <c r="R7" s="99"/>
      <c r="S7" s="99"/>
      <c r="T7" s="234"/>
    </row>
    <row r="8" spans="1:20" ht="21" hidden="1" customHeight="1" x14ac:dyDescent="0.25">
      <c r="A8" s="244"/>
      <c r="B8" s="244"/>
      <c r="C8" s="476" t="s">
        <v>40</v>
      </c>
      <c r="D8" s="311"/>
      <c r="E8" s="312"/>
      <c r="F8" s="312">
        <v>6</v>
      </c>
      <c r="G8" s="312">
        <v>6</v>
      </c>
      <c r="H8" s="395" t="e">
        <f>F8*#REF!/1000</f>
        <v>#REF!</v>
      </c>
      <c r="I8" s="312"/>
      <c r="J8" s="321"/>
      <c r="K8" s="233"/>
      <c r="L8" s="99"/>
      <c r="M8" s="99"/>
      <c r="N8" s="99"/>
      <c r="O8" s="189"/>
      <c r="P8" s="301"/>
      <c r="Q8" s="132"/>
      <c r="R8" s="99"/>
      <c r="S8" s="99"/>
      <c r="T8" s="234"/>
    </row>
    <row r="9" spans="1:20" ht="21" hidden="1" customHeight="1" x14ac:dyDescent="0.25">
      <c r="A9" s="244"/>
      <c r="B9" s="244"/>
      <c r="C9" s="476" t="s">
        <v>199</v>
      </c>
      <c r="D9" s="311"/>
      <c r="E9" s="312"/>
      <c r="F9" s="312">
        <v>6</v>
      </c>
      <c r="G9" s="312">
        <v>6</v>
      </c>
      <c r="H9" s="395" t="e">
        <f>F9*#REF!/1000</f>
        <v>#REF!</v>
      </c>
      <c r="I9" s="312" t="e">
        <f>D5*E5/1000</f>
        <v>#REF!</v>
      </c>
      <c r="J9" s="321"/>
      <c r="K9" s="233"/>
      <c r="L9" s="99"/>
      <c r="M9" s="99"/>
      <c r="N9" s="99"/>
      <c r="O9" s="189"/>
      <c r="P9" s="301"/>
      <c r="Q9" s="132"/>
      <c r="R9" s="99"/>
      <c r="S9" s="99"/>
      <c r="T9" s="234"/>
    </row>
    <row r="10" spans="1:20" ht="2.25" hidden="1" customHeight="1" x14ac:dyDescent="0.25">
      <c r="A10" s="244"/>
      <c r="B10" s="244"/>
      <c r="C10" s="476" t="s">
        <v>1</v>
      </c>
      <c r="D10" s="396"/>
      <c r="E10" s="312"/>
      <c r="F10" s="394">
        <v>65.599999999999994</v>
      </c>
      <c r="G10" s="394">
        <v>65.599999999999994</v>
      </c>
      <c r="H10" s="395" t="e">
        <f>F10*#REF!/1000</f>
        <v>#REF!</v>
      </c>
      <c r="I10" s="312"/>
      <c r="J10" s="321"/>
      <c r="K10" s="233"/>
      <c r="L10" s="99"/>
      <c r="M10" s="99"/>
      <c r="N10" s="99"/>
      <c r="O10" s="189"/>
      <c r="P10" s="301"/>
      <c r="Q10" s="132"/>
      <c r="R10" s="99"/>
      <c r="S10" s="99"/>
      <c r="T10" s="234"/>
    </row>
    <row r="11" spans="1:20" ht="21.75" customHeight="1" x14ac:dyDescent="0.25">
      <c r="A11" s="245" t="s">
        <v>88</v>
      </c>
      <c r="B11" s="244"/>
      <c r="C11" s="475" t="s">
        <v>3</v>
      </c>
      <c r="D11" s="311">
        <v>200</v>
      </c>
      <c r="E11" s="312" t="e">
        <f>E5</f>
        <v>#REF!</v>
      </c>
      <c r="F11" s="312"/>
      <c r="G11" s="312"/>
      <c r="H11" s="395" t="e">
        <f>F11*#REF!/1000</f>
        <v>#REF!</v>
      </c>
      <c r="I11" s="312"/>
      <c r="J11" s="321">
        <v>200</v>
      </c>
      <c r="K11" s="233">
        <v>2.8</v>
      </c>
      <c r="L11" s="141">
        <v>9</v>
      </c>
      <c r="M11" s="141">
        <v>31.7</v>
      </c>
      <c r="N11" s="141">
        <v>120</v>
      </c>
      <c r="O11" s="274">
        <v>0.72</v>
      </c>
      <c r="P11" s="294">
        <f>K11</f>
        <v>2.8</v>
      </c>
      <c r="Q11" s="291">
        <f t="shared" ref="Q11:S11" si="1">L11</f>
        <v>9</v>
      </c>
      <c r="R11" s="238">
        <f t="shared" si="1"/>
        <v>31.7</v>
      </c>
      <c r="S11" s="238">
        <f t="shared" si="1"/>
        <v>120</v>
      </c>
      <c r="T11" s="234">
        <v>0.72</v>
      </c>
    </row>
    <row r="12" spans="1:20" ht="21" hidden="1" customHeight="1" x14ac:dyDescent="0.25">
      <c r="A12" s="244" t="s">
        <v>222</v>
      </c>
      <c r="B12" s="244"/>
      <c r="C12" s="476" t="s">
        <v>129</v>
      </c>
      <c r="D12" s="396"/>
      <c r="E12" s="312"/>
      <c r="F12" s="312">
        <v>2</v>
      </c>
      <c r="G12" s="312">
        <v>2</v>
      </c>
      <c r="H12" s="312" t="e">
        <f>F12*#REF!/1000</f>
        <v>#REF!</v>
      </c>
      <c r="I12" s="312"/>
      <c r="J12" s="321"/>
      <c r="K12" s="233"/>
      <c r="L12" s="141"/>
      <c r="M12" s="141"/>
      <c r="N12" s="141"/>
      <c r="O12" s="274"/>
      <c r="P12" s="294"/>
      <c r="Q12" s="291"/>
      <c r="R12" s="141"/>
      <c r="S12" s="141"/>
      <c r="T12" s="234"/>
    </row>
    <row r="13" spans="1:20" ht="21" hidden="1" customHeight="1" x14ac:dyDescent="0.25">
      <c r="A13" s="244" t="s">
        <v>87</v>
      </c>
      <c r="B13" s="244"/>
      <c r="C13" s="476" t="s">
        <v>1</v>
      </c>
      <c r="D13" s="396"/>
      <c r="E13" s="312"/>
      <c r="F13" s="312">
        <v>216</v>
      </c>
      <c r="G13" s="312">
        <v>216</v>
      </c>
      <c r="H13" s="312" t="e">
        <f>F13*#REF!/1000</f>
        <v>#REF!</v>
      </c>
      <c r="I13" s="312" t="s">
        <v>44</v>
      </c>
      <c r="J13" s="321"/>
      <c r="K13" s="233"/>
      <c r="L13" s="141"/>
      <c r="M13" s="141"/>
      <c r="N13" s="141"/>
      <c r="O13" s="274"/>
      <c r="P13" s="294"/>
      <c r="Q13" s="291"/>
      <c r="R13" s="141"/>
      <c r="S13" s="141"/>
      <c r="T13" s="234"/>
    </row>
    <row r="14" spans="1:20" ht="21" hidden="1" customHeight="1" x14ac:dyDescent="0.25">
      <c r="A14" s="244"/>
      <c r="B14" s="244"/>
      <c r="C14" s="476" t="s">
        <v>2</v>
      </c>
      <c r="D14" s="396"/>
      <c r="E14" s="312"/>
      <c r="F14" s="312">
        <v>15</v>
      </c>
      <c r="G14" s="312">
        <v>15</v>
      </c>
      <c r="H14" s="312" t="e">
        <f>F14*#REF!/1000</f>
        <v>#REF!</v>
      </c>
      <c r="I14" s="312"/>
      <c r="J14" s="321"/>
      <c r="K14" s="233"/>
      <c r="L14" s="141"/>
      <c r="M14" s="141"/>
      <c r="N14" s="141"/>
      <c r="O14" s="274"/>
      <c r="P14" s="294"/>
      <c r="Q14" s="291"/>
      <c r="R14" s="141"/>
      <c r="S14" s="141"/>
      <c r="T14" s="234"/>
    </row>
    <row r="15" spans="1:20" ht="20.25" customHeight="1" x14ac:dyDescent="0.25">
      <c r="A15" s="244" t="s">
        <v>256</v>
      </c>
      <c r="B15" s="244"/>
      <c r="C15" s="477" t="s">
        <v>323</v>
      </c>
      <c r="D15" s="397" t="s">
        <v>307</v>
      </c>
      <c r="E15" s="312"/>
      <c r="F15" s="312"/>
      <c r="G15" s="312"/>
      <c r="H15" s="395"/>
      <c r="I15" s="312"/>
      <c r="J15" s="398" t="s">
        <v>307</v>
      </c>
      <c r="K15" s="311">
        <v>1.6</v>
      </c>
      <c r="L15" s="312">
        <v>17.12</v>
      </c>
      <c r="M15" s="307">
        <v>10.52</v>
      </c>
      <c r="N15" s="312">
        <v>202.52</v>
      </c>
      <c r="O15" s="313">
        <v>0</v>
      </c>
      <c r="P15" s="319">
        <v>1.6</v>
      </c>
      <c r="Q15" s="320">
        <v>17.12</v>
      </c>
      <c r="R15" s="307">
        <v>10.52</v>
      </c>
      <c r="S15" s="312">
        <v>202.52</v>
      </c>
      <c r="T15" s="321">
        <v>0</v>
      </c>
    </row>
    <row r="16" spans="1:20" ht="21" hidden="1" customHeight="1" x14ac:dyDescent="0.25">
      <c r="A16" s="244" t="s">
        <v>257</v>
      </c>
      <c r="B16" s="244"/>
      <c r="C16" s="476" t="s">
        <v>200</v>
      </c>
      <c r="D16" s="311"/>
      <c r="E16" s="312"/>
      <c r="F16" s="312">
        <v>21</v>
      </c>
      <c r="G16" s="312">
        <v>20</v>
      </c>
      <c r="H16" s="395" t="e">
        <f>F16*#REF!/1000</f>
        <v>#REF!</v>
      </c>
      <c r="I16" s="312"/>
      <c r="J16" s="321"/>
      <c r="K16" s="233"/>
      <c r="L16" s="141"/>
      <c r="M16" s="141"/>
      <c r="N16" s="141"/>
      <c r="O16" s="274"/>
      <c r="P16" s="293">
        <f t="shared" ref="P16:P19" si="2">K16*1.3</f>
        <v>0</v>
      </c>
      <c r="Q16" s="283">
        <f t="shared" ref="Q16:Q19" si="3">L16*1.3</f>
        <v>0</v>
      </c>
      <c r="R16" s="170">
        <f t="shared" ref="R16:R19" si="4">M16*1.3</f>
        <v>0</v>
      </c>
      <c r="S16" s="170">
        <f t="shared" ref="S16:S19" si="5">N16*1.3</f>
        <v>0</v>
      </c>
      <c r="T16" s="232">
        <f t="shared" ref="T16:T19" si="6">O16*1.3</f>
        <v>0</v>
      </c>
    </row>
    <row r="17" spans="1:20" ht="21" hidden="1" customHeight="1" x14ac:dyDescent="0.25">
      <c r="A17" s="244"/>
      <c r="B17" s="244"/>
      <c r="C17" s="476" t="s">
        <v>199</v>
      </c>
      <c r="D17" s="311"/>
      <c r="E17" s="312"/>
      <c r="F17" s="312">
        <v>10</v>
      </c>
      <c r="G17" s="312">
        <v>10</v>
      </c>
      <c r="H17" s="395" t="e">
        <f>F17*#REF!/1000</f>
        <v>#REF!</v>
      </c>
      <c r="I17" s="312"/>
      <c r="J17" s="321"/>
      <c r="K17" s="233"/>
      <c r="L17" s="141"/>
      <c r="M17" s="141"/>
      <c r="N17" s="141"/>
      <c r="O17" s="274"/>
      <c r="P17" s="293">
        <f t="shared" si="2"/>
        <v>0</v>
      </c>
      <c r="Q17" s="283">
        <f t="shared" si="3"/>
        <v>0</v>
      </c>
      <c r="R17" s="170">
        <f t="shared" si="4"/>
        <v>0</v>
      </c>
      <c r="S17" s="170">
        <f t="shared" si="5"/>
        <v>0</v>
      </c>
      <c r="T17" s="232">
        <f t="shared" si="6"/>
        <v>0</v>
      </c>
    </row>
    <row r="18" spans="1:20" ht="21" hidden="1" customHeight="1" x14ac:dyDescent="0.25">
      <c r="A18" s="244"/>
      <c r="B18" s="244"/>
      <c r="C18" s="476" t="s">
        <v>5</v>
      </c>
      <c r="D18" s="311"/>
      <c r="E18" s="312"/>
      <c r="F18" s="312">
        <v>30</v>
      </c>
      <c r="G18" s="312">
        <v>30</v>
      </c>
      <c r="H18" s="395" t="e">
        <f>F18*#REF!/1000</f>
        <v>#REF!</v>
      </c>
      <c r="I18" s="312"/>
      <c r="J18" s="321"/>
      <c r="K18" s="233"/>
      <c r="L18" s="141"/>
      <c r="M18" s="141"/>
      <c r="N18" s="141"/>
      <c r="O18" s="274"/>
      <c r="P18" s="293">
        <f t="shared" si="2"/>
        <v>0</v>
      </c>
      <c r="Q18" s="283">
        <f t="shared" si="3"/>
        <v>0</v>
      </c>
      <c r="R18" s="170">
        <f t="shared" si="4"/>
        <v>0</v>
      </c>
      <c r="S18" s="170">
        <f t="shared" si="5"/>
        <v>0</v>
      </c>
      <c r="T18" s="232">
        <f t="shared" si="6"/>
        <v>0</v>
      </c>
    </row>
    <row r="19" spans="1:20" ht="21" customHeight="1" x14ac:dyDescent="0.25">
      <c r="A19" s="245" t="s">
        <v>135</v>
      </c>
      <c r="B19" s="245"/>
      <c r="C19" s="475" t="s">
        <v>5</v>
      </c>
      <c r="D19" s="396">
        <v>30</v>
      </c>
      <c r="E19" s="312"/>
      <c r="F19" s="394">
        <v>20</v>
      </c>
      <c r="G19" s="312">
        <v>20</v>
      </c>
      <c r="H19" s="395" t="e">
        <f>F19*#REF!/1000</f>
        <v>#REF!</v>
      </c>
      <c r="I19" s="312"/>
      <c r="J19" s="321">
        <v>40</v>
      </c>
      <c r="K19" s="235">
        <v>2</v>
      </c>
      <c r="L19" s="279">
        <v>0.35</v>
      </c>
      <c r="M19" s="279">
        <v>0.33</v>
      </c>
      <c r="N19" s="279">
        <v>48.75</v>
      </c>
      <c r="O19" s="281"/>
      <c r="P19" s="293">
        <f t="shared" si="2"/>
        <v>2.6</v>
      </c>
      <c r="Q19" s="283">
        <f t="shared" si="3"/>
        <v>0.45499999999999996</v>
      </c>
      <c r="R19" s="170">
        <f t="shared" si="4"/>
        <v>0.42900000000000005</v>
      </c>
      <c r="S19" s="170">
        <f t="shared" si="5"/>
        <v>63.375</v>
      </c>
      <c r="T19" s="232">
        <f t="shared" si="6"/>
        <v>0</v>
      </c>
    </row>
    <row r="20" spans="1:20" ht="21" customHeight="1" thickBot="1" x14ac:dyDescent="0.3">
      <c r="A20" s="252" t="s">
        <v>280</v>
      </c>
      <c r="B20" s="252"/>
      <c r="C20" s="478" t="s">
        <v>357</v>
      </c>
      <c r="D20" s="399" t="s">
        <v>359</v>
      </c>
      <c r="E20" s="400" t="s">
        <v>282</v>
      </c>
      <c r="F20" s="400" t="s">
        <v>282</v>
      </c>
      <c r="G20" s="400" t="s">
        <v>282</v>
      </c>
      <c r="H20" s="400" t="s">
        <v>282</v>
      </c>
      <c r="I20" s="400" t="s">
        <v>282</v>
      </c>
      <c r="J20" s="401" t="s">
        <v>359</v>
      </c>
      <c r="K20" s="253">
        <v>1.5</v>
      </c>
      <c r="L20" s="271">
        <v>0.5</v>
      </c>
      <c r="M20" s="271">
        <v>21</v>
      </c>
      <c r="N20" s="271">
        <v>95</v>
      </c>
      <c r="O20" s="280">
        <v>10</v>
      </c>
      <c r="P20" s="295">
        <v>1.5</v>
      </c>
      <c r="Q20" s="292">
        <v>0.5</v>
      </c>
      <c r="R20" s="276">
        <v>21</v>
      </c>
      <c r="S20" s="276">
        <v>95</v>
      </c>
      <c r="T20" s="270">
        <v>10</v>
      </c>
    </row>
    <row r="21" spans="1:20" ht="21" customHeight="1" thickBot="1" x14ac:dyDescent="0.3">
      <c r="A21" s="257"/>
      <c r="B21" s="257"/>
      <c r="C21" s="479" t="s">
        <v>107</v>
      </c>
      <c r="D21" s="402"/>
      <c r="E21" s="403"/>
      <c r="F21" s="404"/>
      <c r="G21" s="403"/>
      <c r="H21" s="405"/>
      <c r="I21" s="403"/>
      <c r="J21" s="406"/>
      <c r="K21" s="407">
        <f>K5+K11+K15+K19+K20</f>
        <v>12.2</v>
      </c>
      <c r="L21" s="408">
        <f t="shared" ref="L21:O21" si="7">L5+L11+L15+L19+L20</f>
        <v>32.970000000000006</v>
      </c>
      <c r="M21" s="408">
        <f t="shared" si="7"/>
        <v>109.25</v>
      </c>
      <c r="N21" s="408">
        <f t="shared" si="7"/>
        <v>752.27</v>
      </c>
      <c r="O21" s="409">
        <f t="shared" si="7"/>
        <v>11.370000000000001</v>
      </c>
      <c r="P21" s="410">
        <f>P5+P11+P15+P19+P20</f>
        <v>14.95</v>
      </c>
      <c r="Q21" s="411">
        <f t="shared" ref="Q21:T21" si="8">Q5+Q11+Q15+Q19+Q20</f>
        <v>36.075000000000003</v>
      </c>
      <c r="R21" s="412">
        <f t="shared" si="8"/>
        <v>132.19900000000001</v>
      </c>
      <c r="S21" s="412">
        <f t="shared" si="8"/>
        <v>909.89499999999998</v>
      </c>
      <c r="T21" s="413">
        <f t="shared" si="8"/>
        <v>11.695</v>
      </c>
    </row>
    <row r="22" spans="1:20" ht="15" customHeight="1" x14ac:dyDescent="0.25">
      <c r="A22" s="255"/>
      <c r="B22" s="256" t="s">
        <v>27</v>
      </c>
      <c r="C22" s="480"/>
      <c r="D22" s="414"/>
      <c r="E22" s="324"/>
      <c r="F22" s="415"/>
      <c r="G22" s="324"/>
      <c r="H22" s="416"/>
      <c r="I22" s="324"/>
      <c r="J22" s="339"/>
      <c r="K22" s="417"/>
      <c r="L22" s="418"/>
      <c r="M22" s="418"/>
      <c r="N22" s="418"/>
      <c r="O22" s="419"/>
      <c r="P22" s="420"/>
      <c r="Q22" s="421"/>
      <c r="R22" s="422"/>
      <c r="S22" s="422"/>
      <c r="T22" s="423"/>
    </row>
    <row r="23" spans="1:20" ht="38.25" customHeight="1" x14ac:dyDescent="0.25">
      <c r="A23" s="245" t="s">
        <v>195</v>
      </c>
      <c r="B23" s="245"/>
      <c r="C23" s="475" t="s">
        <v>352</v>
      </c>
      <c r="D23" s="396">
        <v>80</v>
      </c>
      <c r="E23" s="312"/>
      <c r="F23" s="394"/>
      <c r="G23" s="312"/>
      <c r="H23" s="395" t="e">
        <f>F23*#REF!/1000</f>
        <v>#REF!</v>
      </c>
      <c r="I23" s="312"/>
      <c r="J23" s="321">
        <v>100</v>
      </c>
      <c r="K23" s="231">
        <v>0.48</v>
      </c>
      <c r="L23" s="33">
        <v>0.12</v>
      </c>
      <c r="M23" s="33">
        <v>1.56</v>
      </c>
      <c r="N23" s="33">
        <v>48.4</v>
      </c>
      <c r="O23" s="123">
        <v>2.94</v>
      </c>
      <c r="P23" s="296">
        <f>K23*1.6</f>
        <v>0.76800000000000002</v>
      </c>
      <c r="Q23" s="282">
        <f t="shared" ref="Q23:T23" si="9">L23*1.6</f>
        <v>0.192</v>
      </c>
      <c r="R23" s="272">
        <f t="shared" si="9"/>
        <v>2.4960000000000004</v>
      </c>
      <c r="S23" s="272">
        <f t="shared" si="9"/>
        <v>77.44</v>
      </c>
      <c r="T23" s="241">
        <f t="shared" si="9"/>
        <v>4.7039999999999997</v>
      </c>
    </row>
    <row r="24" spans="1:20" ht="23.25" hidden="1" customHeight="1" x14ac:dyDescent="0.25">
      <c r="A24" s="244" t="s">
        <v>169</v>
      </c>
      <c r="B24" s="248"/>
      <c r="C24" s="476" t="s">
        <v>72</v>
      </c>
      <c r="D24" s="396"/>
      <c r="E24" s="312"/>
      <c r="F24" s="394">
        <v>118</v>
      </c>
      <c r="G24" s="312">
        <v>94</v>
      </c>
      <c r="H24" s="395" t="e">
        <f>F24*#REF!/1000</f>
        <v>#REF!</v>
      </c>
      <c r="I24" s="312"/>
      <c r="J24" s="321"/>
      <c r="K24" s="233"/>
      <c r="L24" s="99"/>
      <c r="M24" s="99"/>
      <c r="N24" s="99"/>
      <c r="O24" s="189"/>
      <c r="P24" s="296">
        <f t="shared" ref="P24:P26" si="10">K24*1.6</f>
        <v>0</v>
      </c>
      <c r="Q24" s="282">
        <f t="shared" ref="Q24:Q26" si="11">L24*1.6</f>
        <v>0</v>
      </c>
      <c r="R24" s="272">
        <f t="shared" ref="R24:R26" si="12">M24*1.6</f>
        <v>0</v>
      </c>
      <c r="S24" s="272">
        <f t="shared" ref="S24:S26" si="13">N24*1.6</f>
        <v>0</v>
      </c>
      <c r="T24" s="241">
        <f t="shared" ref="T24:T26" si="14">O24*1.6</f>
        <v>0</v>
      </c>
    </row>
    <row r="25" spans="1:20" ht="23.25" hidden="1" customHeight="1" x14ac:dyDescent="0.25">
      <c r="A25" s="244"/>
      <c r="B25" s="248"/>
      <c r="C25" s="476" t="s">
        <v>11</v>
      </c>
      <c r="D25" s="396"/>
      <c r="E25" s="312"/>
      <c r="F25" s="312">
        <v>7</v>
      </c>
      <c r="G25" s="312">
        <v>7</v>
      </c>
      <c r="H25" s="395" t="e">
        <f>F25*#REF!/1000</f>
        <v>#REF!</v>
      </c>
      <c r="I25" s="312"/>
      <c r="J25" s="321"/>
      <c r="K25" s="233"/>
      <c r="L25" s="99"/>
      <c r="M25" s="99"/>
      <c r="N25" s="99"/>
      <c r="O25" s="189"/>
      <c r="P25" s="296">
        <f t="shared" si="10"/>
        <v>0</v>
      </c>
      <c r="Q25" s="282">
        <f t="shared" si="11"/>
        <v>0</v>
      </c>
      <c r="R25" s="272">
        <f t="shared" si="12"/>
        <v>0</v>
      </c>
      <c r="S25" s="272">
        <f t="shared" si="13"/>
        <v>0</v>
      </c>
      <c r="T25" s="241">
        <f t="shared" si="14"/>
        <v>0</v>
      </c>
    </row>
    <row r="26" spans="1:20" ht="39" customHeight="1" x14ac:dyDescent="0.25">
      <c r="A26" s="244" t="s">
        <v>166</v>
      </c>
      <c r="B26" s="244"/>
      <c r="C26" s="475" t="s">
        <v>165</v>
      </c>
      <c r="D26" s="311">
        <v>250</v>
      </c>
      <c r="E26" s="312">
        <v>200</v>
      </c>
      <c r="F26" s="312">
        <v>200</v>
      </c>
      <c r="G26" s="312">
        <v>200</v>
      </c>
      <c r="H26" s="312">
        <v>200</v>
      </c>
      <c r="I26" s="312">
        <v>200</v>
      </c>
      <c r="J26" s="321">
        <v>250</v>
      </c>
      <c r="K26" s="233">
        <v>2.4</v>
      </c>
      <c r="L26" s="99">
        <v>5.6</v>
      </c>
      <c r="M26" s="99">
        <v>16.600000000000001</v>
      </c>
      <c r="N26" s="99">
        <v>189</v>
      </c>
      <c r="O26" s="189">
        <v>16.8</v>
      </c>
      <c r="P26" s="296">
        <f t="shared" si="10"/>
        <v>3.84</v>
      </c>
      <c r="Q26" s="282">
        <f t="shared" si="11"/>
        <v>8.9599999999999991</v>
      </c>
      <c r="R26" s="272">
        <f t="shared" si="12"/>
        <v>26.560000000000002</v>
      </c>
      <c r="S26" s="272">
        <f t="shared" si="13"/>
        <v>302.40000000000003</v>
      </c>
      <c r="T26" s="241">
        <f t="shared" si="14"/>
        <v>26.880000000000003</v>
      </c>
    </row>
    <row r="27" spans="1:20" ht="23.25" hidden="1" customHeight="1" x14ac:dyDescent="0.25">
      <c r="A27" s="244"/>
      <c r="B27" s="244"/>
      <c r="C27" s="476" t="s">
        <v>73</v>
      </c>
      <c r="D27" s="424"/>
      <c r="E27" s="425"/>
      <c r="F27" s="229">
        <v>8</v>
      </c>
      <c r="G27" s="229">
        <v>8</v>
      </c>
      <c r="H27" s="426" t="e">
        <f>F27*#REF!/1000</f>
        <v>#REF!</v>
      </c>
      <c r="I27" s="229"/>
      <c r="J27" s="427"/>
      <c r="K27" s="233"/>
      <c r="L27" s="99"/>
      <c r="M27" s="99"/>
      <c r="N27" s="99"/>
      <c r="O27" s="189"/>
      <c r="P27" s="301"/>
      <c r="Q27" s="132"/>
      <c r="R27" s="99"/>
      <c r="S27" s="99"/>
      <c r="T27" s="234"/>
    </row>
    <row r="28" spans="1:20" ht="23.25" hidden="1" customHeight="1" x14ac:dyDescent="0.25">
      <c r="A28" s="244" t="s">
        <v>167</v>
      </c>
      <c r="B28" s="244"/>
      <c r="C28" s="481" t="s">
        <v>8</v>
      </c>
      <c r="D28" s="428"/>
      <c r="E28" s="229"/>
      <c r="F28" s="429">
        <v>75</v>
      </c>
      <c r="G28" s="429">
        <v>60</v>
      </c>
      <c r="H28" s="426" t="e">
        <f>F28*#REF!/1000</f>
        <v>#REF!</v>
      </c>
      <c r="I28" s="229"/>
      <c r="J28" s="427"/>
      <c r="K28" s="233"/>
      <c r="L28" s="99"/>
      <c r="M28" s="99"/>
      <c r="N28" s="99"/>
      <c r="O28" s="189"/>
      <c r="P28" s="301"/>
      <c r="Q28" s="132"/>
      <c r="R28" s="99"/>
      <c r="S28" s="99"/>
      <c r="T28" s="234"/>
    </row>
    <row r="29" spans="1:20" ht="23.25" hidden="1" customHeight="1" x14ac:dyDescent="0.25">
      <c r="A29" s="244"/>
      <c r="B29" s="244"/>
      <c r="C29" s="476" t="s">
        <v>46</v>
      </c>
      <c r="D29" s="242"/>
      <c r="E29" s="229"/>
      <c r="F29" s="229">
        <v>10</v>
      </c>
      <c r="G29" s="229">
        <v>8</v>
      </c>
      <c r="H29" s="426" t="e">
        <f>F29*#REF!/1000</f>
        <v>#REF!</v>
      </c>
      <c r="I29" s="229">
        <f>D26*E26/1000</f>
        <v>50</v>
      </c>
      <c r="J29" s="427"/>
      <c r="K29" s="233"/>
      <c r="L29" s="99"/>
      <c r="M29" s="99"/>
      <c r="N29" s="99"/>
      <c r="O29" s="189"/>
      <c r="P29" s="301"/>
      <c r="Q29" s="132"/>
      <c r="R29" s="99"/>
      <c r="S29" s="99"/>
      <c r="T29" s="234"/>
    </row>
    <row r="30" spans="1:20" ht="23.25" hidden="1" customHeight="1" x14ac:dyDescent="0.25">
      <c r="A30" s="244"/>
      <c r="B30" s="244"/>
      <c r="C30" s="476" t="s">
        <v>10</v>
      </c>
      <c r="D30" s="242"/>
      <c r="E30" s="229"/>
      <c r="F30" s="229">
        <v>9.6</v>
      </c>
      <c r="G30" s="229">
        <v>8</v>
      </c>
      <c r="H30" s="426" t="e">
        <f>F30*#REF!/1000</f>
        <v>#REF!</v>
      </c>
      <c r="I30" s="229" t="s">
        <v>41</v>
      </c>
      <c r="J30" s="427"/>
      <c r="K30" s="233"/>
      <c r="L30" s="99"/>
      <c r="M30" s="99"/>
      <c r="N30" s="99"/>
      <c r="O30" s="189"/>
      <c r="P30" s="301"/>
      <c r="Q30" s="132"/>
      <c r="R30" s="99"/>
      <c r="S30" s="99"/>
      <c r="T30" s="234"/>
    </row>
    <row r="31" spans="1:20" ht="23.25" hidden="1" customHeight="1" x14ac:dyDescent="0.25">
      <c r="A31" s="244"/>
      <c r="B31" s="244"/>
      <c r="C31" s="476" t="s">
        <v>199</v>
      </c>
      <c r="D31" s="242"/>
      <c r="E31" s="229"/>
      <c r="F31" s="229">
        <v>2</v>
      </c>
      <c r="G31" s="229">
        <v>2</v>
      </c>
      <c r="H31" s="426" t="e">
        <f>F31*#REF!/1000</f>
        <v>#REF!</v>
      </c>
      <c r="I31" s="229"/>
      <c r="J31" s="427"/>
      <c r="K31" s="239"/>
      <c r="L31" s="226"/>
      <c r="M31" s="226"/>
      <c r="N31" s="226"/>
      <c r="O31" s="273"/>
      <c r="P31" s="302"/>
      <c r="Q31" s="297"/>
      <c r="R31" s="226"/>
      <c r="S31" s="226"/>
      <c r="T31" s="236"/>
    </row>
    <row r="32" spans="1:20" ht="23.25" hidden="1" customHeight="1" x14ac:dyDescent="0.25">
      <c r="A32" s="244"/>
      <c r="B32" s="244"/>
      <c r="C32" s="476" t="s">
        <v>38</v>
      </c>
      <c r="D32" s="242"/>
      <c r="E32" s="229"/>
      <c r="F32" s="229">
        <v>19</v>
      </c>
      <c r="G32" s="229">
        <v>15</v>
      </c>
      <c r="H32" s="426" t="e">
        <f>F32*#REF!/1000</f>
        <v>#REF!</v>
      </c>
      <c r="I32" s="229"/>
      <c r="J32" s="427"/>
      <c r="K32" s="239"/>
      <c r="L32" s="226"/>
      <c r="M32" s="226"/>
      <c r="N32" s="226"/>
      <c r="O32" s="273"/>
      <c r="P32" s="302"/>
      <c r="Q32" s="297"/>
      <c r="R32" s="226"/>
      <c r="S32" s="226"/>
      <c r="T32" s="236"/>
    </row>
    <row r="33" spans="1:20" ht="23.25" hidden="1" customHeight="1" x14ac:dyDescent="0.25">
      <c r="A33" s="244"/>
      <c r="B33" s="244"/>
      <c r="C33" s="476" t="s">
        <v>154</v>
      </c>
      <c r="D33" s="242"/>
      <c r="E33" s="229"/>
      <c r="F33" s="229">
        <v>150</v>
      </c>
      <c r="G33" s="229">
        <v>150</v>
      </c>
      <c r="H33" s="426" t="e">
        <f>F33*#REF!/1000</f>
        <v>#REF!</v>
      </c>
      <c r="I33" s="229"/>
      <c r="J33" s="427"/>
      <c r="K33" s="239"/>
      <c r="L33" s="226"/>
      <c r="M33" s="226"/>
      <c r="N33" s="226"/>
      <c r="O33" s="273"/>
      <c r="P33" s="302"/>
      <c r="Q33" s="297"/>
      <c r="R33" s="226"/>
      <c r="S33" s="226"/>
      <c r="T33" s="236"/>
    </row>
    <row r="34" spans="1:20" ht="19.5" customHeight="1" x14ac:dyDescent="0.25">
      <c r="A34" s="244" t="s">
        <v>171</v>
      </c>
      <c r="B34" s="244"/>
      <c r="C34" s="482" t="s">
        <v>242</v>
      </c>
      <c r="D34" s="240" t="s">
        <v>353</v>
      </c>
      <c r="E34" s="170">
        <f>E26</f>
        <v>200</v>
      </c>
      <c r="F34" s="76"/>
      <c r="G34" s="170"/>
      <c r="H34" s="430" t="e">
        <f>F34*#REF!/1000</f>
        <v>#REF!</v>
      </c>
      <c r="I34" s="170"/>
      <c r="J34" s="278" t="s">
        <v>353</v>
      </c>
      <c r="K34" s="240">
        <v>11.5</v>
      </c>
      <c r="L34" s="170">
        <v>11</v>
      </c>
      <c r="M34" s="170">
        <v>9</v>
      </c>
      <c r="N34" s="170">
        <v>192.5</v>
      </c>
      <c r="O34" s="277">
        <v>1.2E-2</v>
      </c>
      <c r="P34" s="240">
        <v>11.5</v>
      </c>
      <c r="Q34" s="170">
        <v>11</v>
      </c>
      <c r="R34" s="170">
        <v>9</v>
      </c>
      <c r="S34" s="170">
        <v>192.5</v>
      </c>
      <c r="T34" s="277">
        <v>1.2E-2</v>
      </c>
    </row>
    <row r="35" spans="1:20" ht="23.25" hidden="1" customHeight="1" x14ac:dyDescent="0.25">
      <c r="A35" s="244" t="s">
        <v>172</v>
      </c>
      <c r="B35" s="244"/>
      <c r="C35" s="476" t="s">
        <v>173</v>
      </c>
      <c r="D35" s="424"/>
      <c r="E35" s="431"/>
      <c r="F35" s="228">
        <v>96.96</v>
      </c>
      <c r="G35" s="229">
        <v>92.4</v>
      </c>
      <c r="H35" s="426" t="e">
        <f>F35*#REF!/1000</f>
        <v>#REF!</v>
      </c>
      <c r="I35" s="229"/>
      <c r="J35" s="427"/>
      <c r="K35" s="285"/>
      <c r="L35" s="286" t="s">
        <v>243</v>
      </c>
      <c r="M35" s="287"/>
      <c r="N35" s="287"/>
      <c r="O35" s="287"/>
      <c r="P35" s="303"/>
      <c r="Q35" s="299" t="s">
        <v>243</v>
      </c>
      <c r="R35" s="288"/>
      <c r="S35" s="288"/>
      <c r="T35" s="340"/>
    </row>
    <row r="36" spans="1:20" ht="23.25" hidden="1" customHeight="1" x14ac:dyDescent="0.25">
      <c r="A36" s="244"/>
      <c r="B36" s="244"/>
      <c r="C36" s="476" t="s">
        <v>72</v>
      </c>
      <c r="D36" s="242"/>
      <c r="E36" s="229"/>
      <c r="F36" s="229">
        <v>22.5</v>
      </c>
      <c r="G36" s="229">
        <v>18</v>
      </c>
      <c r="H36" s="426" t="e">
        <f>F36*#REF!/1000</f>
        <v>#REF!</v>
      </c>
      <c r="I36" s="229"/>
      <c r="J36" s="427"/>
      <c r="K36" s="285"/>
      <c r="L36" s="289"/>
      <c r="M36" s="289"/>
      <c r="N36" s="289"/>
      <c r="O36" s="284"/>
      <c r="P36" s="303"/>
      <c r="Q36" s="300"/>
      <c r="R36" s="289"/>
      <c r="S36" s="289"/>
      <c r="T36" s="237"/>
    </row>
    <row r="37" spans="1:20" ht="23.25" hidden="1" customHeight="1" x14ac:dyDescent="0.25">
      <c r="A37" s="244"/>
      <c r="B37" s="244"/>
      <c r="C37" s="476" t="s">
        <v>50</v>
      </c>
      <c r="D37" s="242"/>
      <c r="E37" s="229"/>
      <c r="F37" s="229">
        <v>4</v>
      </c>
      <c r="G37" s="229">
        <v>3</v>
      </c>
      <c r="H37" s="426" t="e">
        <f>F37*#REF!/1000</f>
        <v>#REF!</v>
      </c>
      <c r="I37" s="229"/>
      <c r="J37" s="427"/>
      <c r="K37" s="285"/>
      <c r="L37" s="289"/>
      <c r="M37" s="289"/>
      <c r="N37" s="289"/>
      <c r="O37" s="284"/>
      <c r="P37" s="303"/>
      <c r="Q37" s="300"/>
      <c r="R37" s="289"/>
      <c r="S37" s="289"/>
      <c r="T37" s="237"/>
    </row>
    <row r="38" spans="1:20" ht="23.25" hidden="1" customHeight="1" x14ac:dyDescent="0.25">
      <c r="A38" s="244"/>
      <c r="B38" s="244"/>
      <c r="C38" s="476" t="s">
        <v>10</v>
      </c>
      <c r="D38" s="242"/>
      <c r="E38" s="229"/>
      <c r="F38" s="229">
        <v>9.5</v>
      </c>
      <c r="G38" s="229">
        <v>8</v>
      </c>
      <c r="H38" s="426" t="e">
        <f>F38*#REF!/1000</f>
        <v>#REF!</v>
      </c>
      <c r="I38" s="229"/>
      <c r="J38" s="427"/>
      <c r="K38" s="285"/>
      <c r="L38" s="289"/>
      <c r="M38" s="289"/>
      <c r="N38" s="289"/>
      <c r="O38" s="284"/>
      <c r="P38" s="303"/>
      <c r="Q38" s="300"/>
      <c r="R38" s="289"/>
      <c r="S38" s="289"/>
      <c r="T38" s="237"/>
    </row>
    <row r="39" spans="1:20" ht="23.25" hidden="1" customHeight="1" x14ac:dyDescent="0.25">
      <c r="A39" s="244"/>
      <c r="B39" s="244"/>
      <c r="C39" s="476" t="s">
        <v>17</v>
      </c>
      <c r="D39" s="242"/>
      <c r="E39" s="229"/>
      <c r="F39" s="229">
        <v>5</v>
      </c>
      <c r="G39" s="229">
        <v>5</v>
      </c>
      <c r="H39" s="426" t="e">
        <f>F39*#REF!/1000</f>
        <v>#REF!</v>
      </c>
      <c r="I39" s="229"/>
      <c r="J39" s="427"/>
      <c r="K39" s="285"/>
      <c r="L39" s="289"/>
      <c r="M39" s="289"/>
      <c r="N39" s="289"/>
      <c r="O39" s="284"/>
      <c r="P39" s="303"/>
      <c r="Q39" s="300"/>
      <c r="R39" s="289"/>
      <c r="S39" s="289"/>
      <c r="T39" s="237"/>
    </row>
    <row r="40" spans="1:20" ht="23.25" hidden="1" customHeight="1" x14ac:dyDescent="0.25">
      <c r="A40" s="244"/>
      <c r="B40" s="244"/>
      <c r="C40" s="476" t="s">
        <v>11</v>
      </c>
      <c r="D40" s="242"/>
      <c r="E40" s="229"/>
      <c r="F40" s="229">
        <v>5</v>
      </c>
      <c r="G40" s="229">
        <v>5</v>
      </c>
      <c r="H40" s="426" t="e">
        <f>F40*#REF!/1000</f>
        <v>#REF!</v>
      </c>
      <c r="I40" s="229"/>
      <c r="J40" s="427"/>
      <c r="K40" s="285"/>
      <c r="L40" s="289"/>
      <c r="M40" s="289"/>
      <c r="N40" s="289"/>
      <c r="O40" s="284"/>
      <c r="P40" s="303"/>
      <c r="Q40" s="300"/>
      <c r="R40" s="289"/>
      <c r="S40" s="289"/>
      <c r="T40" s="237"/>
    </row>
    <row r="41" spans="1:20" ht="23.25" hidden="1" customHeight="1" x14ac:dyDescent="0.25">
      <c r="A41" s="244"/>
      <c r="B41" s="244"/>
      <c r="C41" s="476" t="s">
        <v>1</v>
      </c>
      <c r="D41" s="242"/>
      <c r="E41" s="229"/>
      <c r="F41" s="229">
        <v>19</v>
      </c>
      <c r="G41" s="229">
        <v>19</v>
      </c>
      <c r="H41" s="426" t="e">
        <f>F41*#REF!/1000</f>
        <v>#REF!</v>
      </c>
      <c r="I41" s="229"/>
      <c r="J41" s="427"/>
      <c r="K41" s="285"/>
      <c r="L41" s="289"/>
      <c r="M41" s="289"/>
      <c r="N41" s="289"/>
      <c r="O41" s="284"/>
      <c r="P41" s="303"/>
      <c r="Q41" s="300"/>
      <c r="R41" s="289"/>
      <c r="S41" s="289"/>
      <c r="T41" s="237"/>
    </row>
    <row r="42" spans="1:20" ht="4.5" hidden="1" customHeight="1" x14ac:dyDescent="0.25">
      <c r="A42" s="244"/>
      <c r="B42" s="244"/>
      <c r="C42" s="476" t="s">
        <v>2</v>
      </c>
      <c r="D42" s="242"/>
      <c r="E42" s="229"/>
      <c r="F42" s="229">
        <v>2</v>
      </c>
      <c r="G42" s="229">
        <v>2</v>
      </c>
      <c r="H42" s="426" t="e">
        <f>F42*#REF!/1000</f>
        <v>#REF!</v>
      </c>
      <c r="I42" s="229"/>
      <c r="J42" s="427"/>
      <c r="K42" s="285"/>
      <c r="L42" s="289"/>
      <c r="M42" s="289"/>
      <c r="N42" s="289"/>
      <c r="O42" s="284"/>
      <c r="P42" s="303"/>
      <c r="Q42" s="300"/>
      <c r="R42" s="289"/>
      <c r="S42" s="289"/>
      <c r="T42" s="237"/>
    </row>
    <row r="43" spans="1:20" ht="22.5" customHeight="1" x14ac:dyDescent="0.25">
      <c r="A43" s="245" t="s">
        <v>130</v>
      </c>
      <c r="B43" s="245"/>
      <c r="C43" s="477" t="s">
        <v>39</v>
      </c>
      <c r="D43" s="396">
        <v>150</v>
      </c>
      <c r="E43" s="312" t="e">
        <f>#REF!</f>
        <v>#REF!</v>
      </c>
      <c r="F43" s="394"/>
      <c r="G43" s="312"/>
      <c r="H43" s="395" t="e">
        <f>F43*#REF!/1000</f>
        <v>#REF!</v>
      </c>
      <c r="I43" s="312"/>
      <c r="J43" s="321">
        <v>180</v>
      </c>
      <c r="K43" s="306">
        <v>3.6</v>
      </c>
      <c r="L43" s="307">
        <v>9.15</v>
      </c>
      <c r="M43" s="307">
        <v>28.2</v>
      </c>
      <c r="N43" s="307">
        <v>160.5</v>
      </c>
      <c r="O43" s="308">
        <v>0</v>
      </c>
      <c r="P43" s="331">
        <v>4.8</v>
      </c>
      <c r="Q43" s="332">
        <f>L43*1.2</f>
        <v>10.98</v>
      </c>
      <c r="R43" s="332">
        <f t="shared" ref="R43:T43" si="15">M43*1.2</f>
        <v>33.839999999999996</v>
      </c>
      <c r="S43" s="332">
        <f t="shared" si="15"/>
        <v>192.6</v>
      </c>
      <c r="T43" s="332">
        <f t="shared" si="15"/>
        <v>0</v>
      </c>
    </row>
    <row r="44" spans="1:20" ht="23.25" hidden="1" customHeight="1" x14ac:dyDescent="0.25">
      <c r="A44" s="245" t="s">
        <v>131</v>
      </c>
      <c r="B44" s="245"/>
      <c r="C44" s="483" t="s">
        <v>58</v>
      </c>
      <c r="D44" s="396"/>
      <c r="E44" s="312"/>
      <c r="F44" s="394">
        <v>54</v>
      </c>
      <c r="G44" s="312">
        <v>54</v>
      </c>
      <c r="H44" s="395" t="e">
        <f>F44*#REF!/1000</f>
        <v>#REF!</v>
      </c>
      <c r="I44" s="312"/>
      <c r="J44" s="321"/>
      <c r="K44" s="306"/>
      <c r="L44" s="307"/>
      <c r="M44" s="307"/>
      <c r="N44" s="307"/>
      <c r="O44" s="308"/>
      <c r="P44" s="309"/>
      <c r="Q44" s="310"/>
      <c r="R44" s="307"/>
      <c r="S44" s="307"/>
      <c r="T44" s="321"/>
    </row>
    <row r="45" spans="1:20" ht="8.25" hidden="1" customHeight="1" x14ac:dyDescent="0.25">
      <c r="A45" s="245" t="s">
        <v>132</v>
      </c>
      <c r="B45" s="245"/>
      <c r="C45" s="483" t="s">
        <v>199</v>
      </c>
      <c r="D45" s="396"/>
      <c r="E45" s="312"/>
      <c r="F45" s="394">
        <v>4.5</v>
      </c>
      <c r="G45" s="312">
        <v>4.5</v>
      </c>
      <c r="H45" s="395" t="e">
        <f>F45*#REF!/1000</f>
        <v>#REF!</v>
      </c>
      <c r="I45" s="312" t="e">
        <f>D43*E43/1000</f>
        <v>#REF!</v>
      </c>
      <c r="J45" s="321"/>
      <c r="K45" s="306"/>
      <c r="L45" s="307"/>
      <c r="M45" s="307"/>
      <c r="N45" s="307"/>
      <c r="O45" s="308"/>
      <c r="P45" s="309"/>
      <c r="Q45" s="310"/>
      <c r="R45" s="307"/>
      <c r="S45" s="307"/>
      <c r="T45" s="321"/>
    </row>
    <row r="46" spans="1:20" ht="21.75" customHeight="1" x14ac:dyDescent="0.25">
      <c r="A46" s="244" t="s">
        <v>141</v>
      </c>
      <c r="B46" s="245"/>
      <c r="C46" s="477" t="s">
        <v>360</v>
      </c>
      <c r="D46" s="311">
        <v>200</v>
      </c>
      <c r="E46" s="312">
        <f>E44</f>
        <v>0</v>
      </c>
      <c r="F46" s="394">
        <v>200</v>
      </c>
      <c r="G46" s="312"/>
      <c r="H46" s="395" t="e">
        <f>#REF!*#REF!/1000</f>
        <v>#REF!</v>
      </c>
      <c r="I46" s="312"/>
      <c r="J46" s="321">
        <v>200</v>
      </c>
      <c r="K46" s="306">
        <v>0.72</v>
      </c>
      <c r="L46" s="307">
        <v>0</v>
      </c>
      <c r="M46" s="307">
        <v>25.25</v>
      </c>
      <c r="N46" s="307">
        <v>85.34</v>
      </c>
      <c r="O46" s="308">
        <v>40</v>
      </c>
      <c r="P46" s="309">
        <v>0.72</v>
      </c>
      <c r="Q46" s="310">
        <v>0</v>
      </c>
      <c r="R46" s="307">
        <v>25.25</v>
      </c>
      <c r="S46" s="307">
        <v>85.34</v>
      </c>
      <c r="T46" s="321">
        <v>40</v>
      </c>
    </row>
    <row r="47" spans="1:20" ht="15" customHeight="1" x14ac:dyDescent="0.25">
      <c r="A47" s="245" t="s">
        <v>135</v>
      </c>
      <c r="B47" s="245"/>
      <c r="C47" s="477" t="s">
        <v>15</v>
      </c>
      <c r="D47" s="396">
        <v>40</v>
      </c>
      <c r="E47" s="312"/>
      <c r="F47" s="394">
        <v>50</v>
      </c>
      <c r="G47" s="312">
        <v>50</v>
      </c>
      <c r="H47" s="395" t="e">
        <f>F47*#REF!/1000</f>
        <v>#REF!</v>
      </c>
      <c r="I47" s="312"/>
      <c r="J47" s="321">
        <v>60</v>
      </c>
      <c r="K47" s="306">
        <v>2.8</v>
      </c>
      <c r="L47" s="307">
        <v>0.51</v>
      </c>
      <c r="M47" s="307">
        <v>6.5</v>
      </c>
      <c r="N47" s="307">
        <v>90</v>
      </c>
      <c r="O47" s="308">
        <v>0</v>
      </c>
      <c r="P47" s="331">
        <f>K47*1.6</f>
        <v>4.4799999999999995</v>
      </c>
      <c r="Q47" s="332">
        <f t="shared" ref="Q47" si="16">L47*1.6</f>
        <v>0.81600000000000006</v>
      </c>
      <c r="R47" s="333">
        <f t="shared" ref="R47" si="17">M47*1.6</f>
        <v>10.4</v>
      </c>
      <c r="S47" s="333">
        <f t="shared" ref="S47" si="18">N47*1.6</f>
        <v>144</v>
      </c>
      <c r="T47" s="322">
        <f t="shared" ref="T47" si="19">O47*1.6</f>
        <v>0</v>
      </c>
    </row>
    <row r="48" spans="1:20" ht="24.75" customHeight="1" thickBot="1" x14ac:dyDescent="0.3">
      <c r="A48" s="252" t="s">
        <v>135</v>
      </c>
      <c r="B48" s="252"/>
      <c r="C48" s="484" t="s">
        <v>5</v>
      </c>
      <c r="D48" s="432">
        <v>20</v>
      </c>
      <c r="E48" s="327"/>
      <c r="F48" s="400">
        <v>50</v>
      </c>
      <c r="G48" s="327">
        <v>50</v>
      </c>
      <c r="H48" s="433" t="e">
        <f>F48*#REF!/1000</f>
        <v>#REF!</v>
      </c>
      <c r="I48" s="434"/>
      <c r="J48" s="318">
        <v>30</v>
      </c>
      <c r="K48" s="328">
        <v>4.0999999999999996</v>
      </c>
      <c r="L48" s="329">
        <v>0.7</v>
      </c>
      <c r="M48" s="329">
        <v>4.5999999999999996</v>
      </c>
      <c r="N48" s="329">
        <v>97.5</v>
      </c>
      <c r="O48" s="330">
        <v>0</v>
      </c>
      <c r="P48" s="334">
        <f>K48*1.6</f>
        <v>6.56</v>
      </c>
      <c r="Q48" s="335">
        <f t="shared" ref="Q48" si="20">L48*1.6</f>
        <v>1.1199999999999999</v>
      </c>
      <c r="R48" s="336">
        <f t="shared" ref="R48" si="21">M48*1.6</f>
        <v>7.3599999999999994</v>
      </c>
      <c r="S48" s="336">
        <f t="shared" ref="S48" si="22">N48*1.6</f>
        <v>156</v>
      </c>
      <c r="T48" s="337">
        <f t="shared" ref="T48" si="23">O48*1.6</f>
        <v>0</v>
      </c>
    </row>
    <row r="49" spans="1:20" ht="15" customHeight="1" thickBot="1" x14ac:dyDescent="0.3">
      <c r="A49" s="254"/>
      <c r="B49" s="269"/>
      <c r="C49" s="485" t="s">
        <v>107</v>
      </c>
      <c r="D49" s="435"/>
      <c r="E49" s="403"/>
      <c r="F49" s="404"/>
      <c r="G49" s="403"/>
      <c r="H49" s="405"/>
      <c r="I49" s="436"/>
      <c r="J49" s="437"/>
      <c r="K49" s="438">
        <f t="shared" ref="K49:T49" si="24">SUM(K23:K48)</f>
        <v>25.6</v>
      </c>
      <c r="L49" s="438">
        <f t="shared" si="24"/>
        <v>27.08</v>
      </c>
      <c r="M49" s="438">
        <f t="shared" si="24"/>
        <v>91.71</v>
      </c>
      <c r="N49" s="438">
        <f t="shared" si="24"/>
        <v>863.24</v>
      </c>
      <c r="O49" s="439">
        <f t="shared" si="24"/>
        <v>59.752000000000002</v>
      </c>
      <c r="P49" s="440">
        <f t="shared" si="24"/>
        <v>32.667999999999999</v>
      </c>
      <c r="Q49" s="441">
        <f t="shared" si="24"/>
        <v>33.067999999999998</v>
      </c>
      <c r="R49" s="438">
        <f t="shared" si="24"/>
        <v>114.90600000000001</v>
      </c>
      <c r="S49" s="438">
        <f t="shared" si="24"/>
        <v>1150.2800000000002</v>
      </c>
      <c r="T49" s="440">
        <f t="shared" si="24"/>
        <v>71.596000000000004</v>
      </c>
    </row>
    <row r="50" spans="1:20" ht="15" customHeight="1" x14ac:dyDescent="0.25">
      <c r="A50" s="258"/>
      <c r="B50" s="264" t="s">
        <v>296</v>
      </c>
      <c r="C50" s="486"/>
      <c r="D50" s="442"/>
      <c r="E50" s="324"/>
      <c r="F50" s="415"/>
      <c r="G50" s="324"/>
      <c r="H50" s="416"/>
      <c r="I50" s="443"/>
      <c r="J50" s="444"/>
      <c r="K50" s="323"/>
      <c r="L50" s="324"/>
      <c r="M50" s="324"/>
      <c r="N50" s="324"/>
      <c r="O50" s="325"/>
      <c r="P50" s="326"/>
      <c r="Q50" s="338"/>
      <c r="R50" s="324"/>
      <c r="S50" s="324"/>
      <c r="T50" s="339"/>
    </row>
    <row r="51" spans="1:20" ht="21.75" customHeight="1" x14ac:dyDescent="0.25">
      <c r="A51" s="245"/>
      <c r="B51" s="245"/>
      <c r="C51" s="477" t="s">
        <v>278</v>
      </c>
      <c r="D51" s="445">
        <v>200</v>
      </c>
      <c r="E51" s="312"/>
      <c r="F51" s="394"/>
      <c r="G51" s="312"/>
      <c r="H51" s="395"/>
      <c r="I51" s="446"/>
      <c r="J51" s="447">
        <v>200</v>
      </c>
      <c r="K51" s="311">
        <v>1</v>
      </c>
      <c r="L51" s="312">
        <v>0</v>
      </c>
      <c r="M51" s="312">
        <v>27.4</v>
      </c>
      <c r="N51" s="312">
        <v>112</v>
      </c>
      <c r="O51" s="313">
        <v>2.8</v>
      </c>
      <c r="P51" s="311">
        <v>1</v>
      </c>
      <c r="Q51" s="312">
        <v>0</v>
      </c>
      <c r="R51" s="312">
        <v>27.4</v>
      </c>
      <c r="S51" s="312">
        <v>112</v>
      </c>
      <c r="T51" s="313">
        <v>2.8</v>
      </c>
    </row>
    <row r="52" spans="1:20" ht="27" customHeight="1" thickBot="1" x14ac:dyDescent="0.3">
      <c r="A52" s="252"/>
      <c r="B52" s="252"/>
      <c r="C52" s="484" t="s">
        <v>358</v>
      </c>
      <c r="D52" s="432">
        <v>80</v>
      </c>
      <c r="E52" s="327"/>
      <c r="F52" s="400"/>
      <c r="G52" s="327"/>
      <c r="H52" s="433"/>
      <c r="I52" s="434"/>
      <c r="J52" s="448">
        <v>80</v>
      </c>
      <c r="K52" s="311">
        <v>0.72</v>
      </c>
      <c r="L52" s="327">
        <v>2.39</v>
      </c>
      <c r="M52" s="307">
        <v>34.799999999999997</v>
      </c>
      <c r="N52" s="314">
        <v>140</v>
      </c>
      <c r="O52" s="315">
        <v>0.16</v>
      </c>
      <c r="P52" s="316">
        <v>4.26</v>
      </c>
      <c r="Q52" s="317">
        <v>2.39</v>
      </c>
      <c r="R52" s="307">
        <v>34.799999999999997</v>
      </c>
      <c r="S52" s="327">
        <v>140</v>
      </c>
      <c r="T52" s="318">
        <v>0.16</v>
      </c>
    </row>
    <row r="53" spans="1:20" ht="15" customHeight="1" thickBot="1" x14ac:dyDescent="0.3">
      <c r="A53" s="257"/>
      <c r="B53" s="257"/>
      <c r="C53" s="485" t="s">
        <v>107</v>
      </c>
      <c r="D53" s="402"/>
      <c r="E53" s="403"/>
      <c r="F53" s="404"/>
      <c r="G53" s="403"/>
      <c r="H53" s="405"/>
      <c r="I53" s="436"/>
      <c r="J53" s="437"/>
      <c r="K53" s="449">
        <f>SUM(K51:K52)</f>
        <v>1.72</v>
      </c>
      <c r="L53" s="449">
        <f t="shared" ref="L53:T53" si="25">SUM(L51:L52)</f>
        <v>2.39</v>
      </c>
      <c r="M53" s="450">
        <f t="shared" si="25"/>
        <v>62.199999999999996</v>
      </c>
      <c r="N53" s="450">
        <f t="shared" si="25"/>
        <v>252</v>
      </c>
      <c r="O53" s="451">
        <f t="shared" si="25"/>
        <v>2.96</v>
      </c>
      <c r="P53" s="452">
        <f t="shared" si="25"/>
        <v>5.26</v>
      </c>
      <c r="Q53" s="453">
        <f t="shared" si="25"/>
        <v>2.39</v>
      </c>
      <c r="R53" s="450">
        <f t="shared" si="25"/>
        <v>62.199999999999996</v>
      </c>
      <c r="S53" s="449">
        <f t="shared" si="25"/>
        <v>252</v>
      </c>
      <c r="T53" s="454">
        <f t="shared" si="25"/>
        <v>2.96</v>
      </c>
    </row>
    <row r="54" spans="1:20" ht="23.25" hidden="1" customHeight="1" thickBot="1" x14ac:dyDescent="0.3">
      <c r="A54" s="246"/>
      <c r="B54" s="246"/>
      <c r="C54" s="487" t="s">
        <v>47</v>
      </c>
      <c r="D54" s="455">
        <v>3.75</v>
      </c>
      <c r="E54" s="456" t="e">
        <f>#REF!</f>
        <v>#REF!</v>
      </c>
      <c r="F54" s="457"/>
      <c r="G54" s="456"/>
      <c r="H54" s="458" t="e">
        <f>D54*E54/1000</f>
        <v>#REF!</v>
      </c>
      <c r="I54" s="456"/>
      <c r="J54" s="459"/>
      <c r="K54" s="455"/>
      <c r="L54" s="456"/>
      <c r="M54" s="460"/>
      <c r="N54" s="460"/>
      <c r="O54" s="461"/>
      <c r="P54" s="462"/>
      <c r="Q54" s="463"/>
      <c r="R54" s="460"/>
      <c r="S54" s="464"/>
      <c r="T54" s="465"/>
    </row>
    <row r="55" spans="1:20" ht="15" customHeight="1" thickBot="1" x14ac:dyDescent="0.3">
      <c r="A55" s="257"/>
      <c r="B55" s="257"/>
      <c r="C55" s="488" t="s">
        <v>117</v>
      </c>
      <c r="D55" s="466"/>
      <c r="E55" s="467"/>
      <c r="F55" s="467"/>
      <c r="G55" s="467"/>
      <c r="H55" s="468"/>
      <c r="I55" s="467"/>
      <c r="J55" s="469"/>
      <c r="K55" s="470">
        <f t="shared" ref="K55:T55" si="26">K53+K49+K21</f>
        <v>39.519999999999996</v>
      </c>
      <c r="L55" s="470">
        <f t="shared" si="26"/>
        <v>62.440000000000005</v>
      </c>
      <c r="M55" s="470">
        <f t="shared" si="26"/>
        <v>263.15999999999997</v>
      </c>
      <c r="N55" s="470">
        <f t="shared" si="26"/>
        <v>1867.51</v>
      </c>
      <c r="O55" s="471">
        <f t="shared" si="26"/>
        <v>74.082000000000008</v>
      </c>
      <c r="P55" s="472">
        <f t="shared" si="26"/>
        <v>52.878</v>
      </c>
      <c r="Q55" s="473">
        <f t="shared" si="26"/>
        <v>71.533000000000001</v>
      </c>
      <c r="R55" s="470">
        <f t="shared" si="26"/>
        <v>309.30500000000001</v>
      </c>
      <c r="S55" s="470">
        <f t="shared" si="26"/>
        <v>2312.1750000000002</v>
      </c>
      <c r="T55" s="472">
        <f t="shared" si="26"/>
        <v>86.251000000000005</v>
      </c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347" t="s">
        <v>300</v>
      </c>
      <c r="D1" s="347"/>
      <c r="E1" s="347"/>
      <c r="F1" s="347"/>
      <c r="G1" s="347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>
        <f>'Меню 18 ти дневное'!K55</f>
        <v>39.519999999999996</v>
      </c>
      <c r="D8" s="218">
        <f>'Меню 18 ти дневное'!L55</f>
        <v>62.440000000000005</v>
      </c>
      <c r="E8" s="218">
        <f>'Меню 18 ти дневное'!M55</f>
        <v>263.15999999999997</v>
      </c>
      <c r="F8" s="218">
        <f>'Меню 18 ти дневное'!N55</f>
        <v>1867.51</v>
      </c>
      <c r="G8" s="218">
        <f>'Меню 18 ти дневное'!O55</f>
        <v>74.082000000000008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304" t="e">
        <f>'Меню 18 ти дневное'!#REF!</f>
        <v>#REF!</v>
      </c>
      <c r="D13" s="304" t="e">
        <f>'Меню 18 ти дневное'!#REF!</f>
        <v>#REF!</v>
      </c>
      <c r="E13" s="304" t="e">
        <f>'Меню 18 ти дневное'!#REF!</f>
        <v>#REF!</v>
      </c>
      <c r="F13" s="304" t="e">
        <f>'Меню 18 ти дневное'!#REF!</f>
        <v>#REF!</v>
      </c>
      <c r="G13" s="304" t="e">
        <f>'Меню 18 ти дневное'!#REF!</f>
        <v>#REF!</v>
      </c>
    </row>
    <row r="14" spans="2:7" x14ac:dyDescent="0.25">
      <c r="B14" s="104" t="s">
        <v>341</v>
      </c>
      <c r="C14" s="304" t="e">
        <f>'Меню 18 ти дневное'!#REF!</f>
        <v>#REF!</v>
      </c>
      <c r="D14" s="304" t="e">
        <f>'Меню 18 ти дневное'!#REF!</f>
        <v>#REF!</v>
      </c>
      <c r="E14" s="304" t="e">
        <f>'Меню 18 ти дневное'!#REF!</f>
        <v>#REF!</v>
      </c>
      <c r="F14" s="304" t="e">
        <f>'Меню 18 ти дневное'!#REF!</f>
        <v>#REF!</v>
      </c>
      <c r="G14" s="304" t="e">
        <f>'Меню 18 ти дневное'!#REF!</f>
        <v>#REF!</v>
      </c>
    </row>
    <row r="15" spans="2:7" x14ac:dyDescent="0.25">
      <c r="B15" s="104" t="s">
        <v>342</v>
      </c>
      <c r="C15" s="304" t="e">
        <f>'Меню 18 ти дневное'!#REF!</f>
        <v>#REF!</v>
      </c>
      <c r="D15" s="304" t="e">
        <f>'Меню 18 ти дневное'!#REF!</f>
        <v>#REF!</v>
      </c>
      <c r="E15" s="304" t="e">
        <f>'Меню 18 ти дневное'!#REF!</f>
        <v>#REF!</v>
      </c>
      <c r="F15" s="304" t="e">
        <f>'Меню 18 ти дневное'!#REF!</f>
        <v>#REF!</v>
      </c>
      <c r="G15" s="304" t="e">
        <f>'Меню 18 ти дневное'!#REF!</f>
        <v>#REF!</v>
      </c>
    </row>
    <row r="16" spans="2:7" x14ac:dyDescent="0.25">
      <c r="B16" s="104" t="s">
        <v>343</v>
      </c>
      <c r="C16" s="304" t="e">
        <f>'Меню 18 ти дневное'!#REF!</f>
        <v>#REF!</v>
      </c>
      <c r="D16" s="304" t="e">
        <f>'Меню 18 ти дневное'!#REF!</f>
        <v>#REF!</v>
      </c>
      <c r="E16" s="304" t="e">
        <f>'Меню 18 ти дневное'!#REF!</f>
        <v>#REF!</v>
      </c>
      <c r="F16" s="304" t="e">
        <f>'Меню 18 ти дневное'!#REF!</f>
        <v>#REF!</v>
      </c>
      <c r="G16" s="304" t="e">
        <f>'Меню 18 ти дневное'!#REF!</f>
        <v>#REF!</v>
      </c>
    </row>
    <row r="17" spans="2:7" x14ac:dyDescent="0.25">
      <c r="B17" s="104" t="s">
        <v>344</v>
      </c>
      <c r="C17" s="304" t="e">
        <f>'Меню 18 ти дневное'!#REF!</f>
        <v>#REF!</v>
      </c>
      <c r="D17" s="304" t="e">
        <f>'Меню 18 ти дневное'!#REF!</f>
        <v>#REF!</v>
      </c>
      <c r="E17" s="304" t="e">
        <f>'Меню 18 ти дневное'!#REF!</f>
        <v>#REF!</v>
      </c>
      <c r="F17" s="304" t="e">
        <f>'Меню 18 ти дневное'!#REF!</f>
        <v>#REF!</v>
      </c>
      <c r="G17" s="304" t="e">
        <f>'Меню 18 ти дневное'!#REF!</f>
        <v>#REF!</v>
      </c>
    </row>
    <row r="18" spans="2:7" x14ac:dyDescent="0.25">
      <c r="B18" s="104" t="s">
        <v>345</v>
      </c>
      <c r="C18" s="304" t="e">
        <f>'Меню 18 ти дневное'!#REF!</f>
        <v>#REF!</v>
      </c>
      <c r="D18" s="304" t="e">
        <f>'Меню 18 ти дневное'!#REF!</f>
        <v>#REF!</v>
      </c>
      <c r="E18" s="304" t="e">
        <f>'Меню 18 ти дневное'!#REF!</f>
        <v>#REF!</v>
      </c>
      <c r="F18" s="304" t="e">
        <f>'Меню 18 ти дневное'!#REF!</f>
        <v>#REF!</v>
      </c>
      <c r="G18" s="304" t="e">
        <f>'Меню 18 ти дневное'!#REF!</f>
        <v>#REF!</v>
      </c>
    </row>
    <row r="19" spans="2:7" x14ac:dyDescent="0.25">
      <c r="B19" s="104" t="s">
        <v>346</v>
      </c>
      <c r="C19" s="304" t="e">
        <f>'Меню 18 ти дневное'!#REF!</f>
        <v>#REF!</v>
      </c>
      <c r="D19" s="304" t="e">
        <f>'Меню 18 ти дневное'!#REF!</f>
        <v>#REF!</v>
      </c>
      <c r="E19" s="304" t="e">
        <f>'Меню 18 ти дневное'!#REF!</f>
        <v>#REF!</v>
      </c>
      <c r="F19" s="304" t="e">
        <f>'Меню 18 ти дневное'!#REF!</f>
        <v>#REF!</v>
      </c>
      <c r="G19" s="304" t="e">
        <f>'Меню 18 ти дневное'!#REF!</f>
        <v>#REF!</v>
      </c>
    </row>
    <row r="20" spans="2:7" x14ac:dyDescent="0.25">
      <c r="B20" s="104" t="s">
        <v>347</v>
      </c>
      <c r="C20" s="304" t="e">
        <f>'Меню 18 ти дневное'!#REF!</f>
        <v>#REF!</v>
      </c>
      <c r="D20" s="304" t="e">
        <f>'Меню 18 ти дневное'!#REF!</f>
        <v>#REF!</v>
      </c>
      <c r="E20" s="304" t="e">
        <f>'Меню 18 ти дневное'!#REF!</f>
        <v>#REF!</v>
      </c>
      <c r="F20" s="304" t="e">
        <f>'Меню 18 ти дневное'!#REF!</f>
        <v>#REF!</v>
      </c>
      <c r="G20" s="304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305" t="e">
        <f>E22/(C22+D22)*2</f>
        <v>#REF!</v>
      </c>
      <c r="F23" s="8"/>
      <c r="G23" s="8"/>
    </row>
    <row r="24" spans="2:7" x14ac:dyDescent="0.25">
      <c r="B24" s="341" t="s">
        <v>355</v>
      </c>
      <c r="C24" s="342"/>
      <c r="D24" s="342"/>
      <c r="E24" s="342"/>
      <c r="F24" s="342"/>
      <c r="G24" s="343"/>
    </row>
    <row r="25" spans="2:7" x14ac:dyDescent="0.25">
      <c r="B25" s="344"/>
      <c r="C25" s="345"/>
      <c r="D25" s="345"/>
      <c r="E25" s="345"/>
      <c r="F25" s="345"/>
      <c r="G25" s="346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349" t="s">
        <v>350</v>
      </c>
      <c r="G1" s="350"/>
      <c r="H1" s="350"/>
      <c r="I1" s="350"/>
      <c r="J1" s="351"/>
    </row>
    <row r="2" spans="1:18" x14ac:dyDescent="0.25">
      <c r="F2" s="352"/>
      <c r="G2" s="353"/>
      <c r="H2" s="353"/>
      <c r="I2" s="353"/>
      <c r="J2" s="354"/>
    </row>
    <row r="3" spans="1:18" x14ac:dyDescent="0.25">
      <c r="F3" s="352"/>
      <c r="G3" s="353"/>
      <c r="H3" s="353"/>
      <c r="I3" s="353"/>
      <c r="J3" s="354"/>
    </row>
    <row r="4" spans="1:18" x14ac:dyDescent="0.25">
      <c r="F4" s="352"/>
      <c r="G4" s="353"/>
      <c r="H4" s="353"/>
      <c r="I4" s="353"/>
      <c r="J4" s="354"/>
    </row>
    <row r="5" spans="1:18" x14ac:dyDescent="0.25">
      <c r="F5" s="352"/>
      <c r="G5" s="353"/>
      <c r="H5" s="353"/>
      <c r="I5" s="353"/>
      <c r="J5" s="354"/>
    </row>
    <row r="6" spans="1:18" x14ac:dyDescent="0.25">
      <c r="F6" s="352"/>
      <c r="G6" s="353"/>
      <c r="H6" s="353"/>
      <c r="I6" s="353"/>
      <c r="J6" s="354"/>
    </row>
    <row r="7" spans="1:18" x14ac:dyDescent="0.25">
      <c r="F7" s="352"/>
      <c r="G7" s="353"/>
      <c r="H7" s="353"/>
      <c r="I7" s="353"/>
      <c r="J7" s="354"/>
    </row>
    <row r="8" spans="1:18" x14ac:dyDescent="0.25">
      <c r="F8" s="352"/>
      <c r="G8" s="353"/>
      <c r="H8" s="353"/>
      <c r="I8" s="353"/>
      <c r="J8" s="354"/>
      <c r="M8" s="348"/>
      <c r="N8" s="348"/>
      <c r="O8" s="348"/>
      <c r="P8" s="348"/>
      <c r="Q8" s="348"/>
      <c r="R8" s="348"/>
    </row>
    <row r="9" spans="1:18" x14ac:dyDescent="0.25">
      <c r="F9" s="355"/>
      <c r="G9" s="356"/>
      <c r="H9" s="356"/>
      <c r="I9" s="356"/>
      <c r="J9" s="357"/>
      <c r="M9" s="348"/>
      <c r="N9" s="348"/>
      <c r="O9" s="348"/>
      <c r="P9" s="348"/>
      <c r="Q9" s="348"/>
      <c r="R9" s="348"/>
    </row>
    <row r="10" spans="1:18" x14ac:dyDescent="0.25">
      <c r="M10" s="348"/>
      <c r="N10" s="348"/>
      <c r="O10" s="348"/>
      <c r="P10" s="348"/>
      <c r="Q10" s="348"/>
      <c r="R10" s="348"/>
    </row>
    <row r="11" spans="1:18" x14ac:dyDescent="0.25">
      <c r="M11" s="348"/>
      <c r="N11" s="348"/>
      <c r="O11" s="348"/>
      <c r="P11" s="348"/>
      <c r="Q11" s="348"/>
      <c r="R11" s="348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358" t="s">
        <v>348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</row>
    <row r="14" spans="1:18" ht="15.75" x14ac:dyDescent="0.25">
      <c r="A14" s="359" t="s">
        <v>349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</row>
    <row r="15" spans="1:18" ht="127.5" customHeight="1" x14ac:dyDescent="0.25">
      <c r="A15" s="360" t="s">
        <v>356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361"/>
      <c r="M160" s="361"/>
      <c r="N160" s="361"/>
      <c r="O160" s="361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361"/>
      <c r="M754" s="361"/>
      <c r="N754" s="361"/>
      <c r="O754" s="361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362"/>
      <c r="B1043" s="363"/>
      <c r="C1043" s="363"/>
      <c r="D1043" s="364"/>
      <c r="E1043" s="363"/>
      <c r="F1043" s="365"/>
      <c r="G1043" s="363"/>
      <c r="H1043" s="366"/>
      <c r="I1043" s="367"/>
      <c r="J1043" s="367"/>
      <c r="K1043" s="363"/>
      <c r="L1043" s="363"/>
      <c r="M1043" s="363"/>
      <c r="N1043" s="368"/>
    </row>
    <row r="1044" spans="1:15" x14ac:dyDescent="0.25">
      <c r="A1044" s="369"/>
      <c r="B1044" s="370"/>
      <c r="C1044" s="370"/>
      <c r="D1044" s="371"/>
      <c r="E1044" s="370"/>
      <c r="F1044" s="372"/>
      <c r="G1044" s="370"/>
      <c r="H1044" s="373"/>
      <c r="I1044" s="374"/>
      <c r="J1044" s="374"/>
      <c r="K1044" s="370"/>
      <c r="L1044" s="370"/>
      <c r="M1044" s="370"/>
      <c r="N1044" s="375"/>
    </row>
    <row r="1045" spans="1:15" x14ac:dyDescent="0.25">
      <c r="A1045" s="376"/>
      <c r="B1045" s="377"/>
      <c r="C1045" s="377"/>
      <c r="D1045" s="378"/>
      <c r="E1045" s="377"/>
      <c r="F1045" s="379"/>
      <c r="G1045" s="377"/>
      <c r="H1045" s="380"/>
      <c r="I1045" s="381"/>
      <c r="J1045" s="381"/>
      <c r="K1045" s="377"/>
      <c r="L1045" s="377"/>
      <c r="M1045" s="377"/>
      <c r="N1045" s="382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2024-06-03T09:08:27Z</dcterms:modified>
</cp:coreProperties>
</file>