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835" windowHeight="546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62913"/>
</workbook>
</file>

<file path=xl/calcChain.xml><?xml version="1.0" encoding="utf-8"?>
<calcChain xmlns="http://schemas.openxmlformats.org/spreadsheetml/2006/main">
  <c r="T23" i="1" l="1"/>
  <c r="S23" i="1"/>
  <c r="R23" i="1"/>
  <c r="Q23" i="1"/>
  <c r="P23" i="1"/>
  <c r="O23" i="1"/>
  <c r="N23" i="1"/>
  <c r="M23" i="1"/>
  <c r="L23" i="1"/>
  <c r="K23" i="1"/>
  <c r="H23" i="1"/>
  <c r="O19" i="1"/>
  <c r="N19" i="1"/>
  <c r="M19" i="1"/>
  <c r="L19" i="1"/>
  <c r="K19" i="1"/>
  <c r="T18" i="1"/>
  <c r="S18" i="1"/>
  <c r="R18" i="1"/>
  <c r="Q18" i="1"/>
  <c r="P18" i="1"/>
  <c r="T17" i="1"/>
  <c r="S17" i="1"/>
  <c r="R17" i="1"/>
  <c r="Q17" i="1"/>
  <c r="P17" i="1"/>
  <c r="T16" i="1"/>
  <c r="S16" i="1"/>
  <c r="R16" i="1"/>
  <c r="Q16" i="1"/>
  <c r="P16" i="1"/>
  <c r="H16" i="1"/>
  <c r="T15" i="1"/>
  <c r="S15" i="1"/>
  <c r="R15" i="1"/>
  <c r="Q15" i="1"/>
  <c r="H15" i="1"/>
  <c r="T14" i="1"/>
  <c r="R14" i="1"/>
  <c r="Q14" i="1"/>
  <c r="P14" i="1"/>
  <c r="H14" i="1"/>
  <c r="T13" i="1"/>
  <c r="S13" i="1"/>
  <c r="R13" i="1"/>
  <c r="Q13" i="1"/>
  <c r="P13" i="1"/>
  <c r="H13" i="1"/>
  <c r="E13" i="1"/>
  <c r="E14" i="1" s="1"/>
  <c r="E15" i="1" s="1"/>
  <c r="E16" i="1" s="1"/>
  <c r="T12" i="1"/>
  <c r="S12" i="1"/>
  <c r="R12" i="1"/>
  <c r="Q12" i="1"/>
  <c r="P12" i="1"/>
  <c r="O10" i="1"/>
  <c r="N10" i="1"/>
  <c r="M10" i="1"/>
  <c r="L10" i="1"/>
  <c r="K10" i="1"/>
  <c r="T8" i="1"/>
  <c r="S8" i="1"/>
  <c r="R8" i="1"/>
  <c r="Q8" i="1"/>
  <c r="P8" i="1"/>
  <c r="H8" i="1"/>
  <c r="T7" i="1"/>
  <c r="S7" i="1"/>
  <c r="R7" i="1"/>
  <c r="Q7" i="1"/>
  <c r="P7" i="1"/>
  <c r="S6" i="1"/>
  <c r="R6" i="1"/>
  <c r="Q6" i="1"/>
  <c r="P6" i="1"/>
  <c r="T5" i="1"/>
  <c r="S5" i="1"/>
  <c r="R5" i="1"/>
  <c r="E5" i="1"/>
  <c r="R10" i="1" l="1"/>
  <c r="P10" i="1"/>
  <c r="T19" i="1"/>
  <c r="M24" i="1"/>
  <c r="R19" i="1"/>
  <c r="S10" i="1"/>
  <c r="Q10" i="1"/>
  <c r="P19" i="1"/>
  <c r="P24" i="1" s="1"/>
  <c r="S19" i="1"/>
  <c r="K24" i="1"/>
  <c r="N24" i="1"/>
  <c r="T10" i="1"/>
  <c r="Q19" i="1"/>
  <c r="L24" i="1"/>
  <c r="O24" i="1"/>
  <c r="S24" i="1" l="1"/>
  <c r="T24" i="1"/>
  <c r="R24" i="1"/>
  <c r="Q24" i="1"/>
  <c r="H11" i="1"/>
  <c r="H2" i="1"/>
  <c r="H18" i="1"/>
  <c r="H17" i="1"/>
  <c r="H10" i="1"/>
  <c r="H4" i="1"/>
  <c r="H12" i="1"/>
  <c r="H3" i="1"/>
  <c r="D7" i="3" l="1"/>
  <c r="C9" i="3"/>
  <c r="E9" i="3"/>
  <c r="G9" i="3"/>
  <c r="D9" i="3"/>
  <c r="F9" i="3"/>
  <c r="C7" i="3"/>
  <c r="E7" i="3"/>
  <c r="G7" i="3"/>
  <c r="F7" i="3"/>
  <c r="C3" i="3" l="1"/>
  <c r="G19" i="3"/>
  <c r="D17" i="3"/>
  <c r="E19" i="3"/>
  <c r="F17" i="3"/>
  <c r="C17" i="3"/>
  <c r="E17" i="3"/>
  <c r="F19" i="3"/>
  <c r="G17" i="3"/>
  <c r="D19" i="3"/>
  <c r="C19" i="3"/>
  <c r="G15" i="3"/>
  <c r="F15" i="3"/>
  <c r="E15" i="3"/>
  <c r="D15" i="3"/>
  <c r="C15" i="3"/>
  <c r="E3" i="3" l="1"/>
  <c r="D3" i="3"/>
  <c r="F3" i="3"/>
  <c r="G3" i="3"/>
  <c r="E1040" i="5" l="1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G20" i="3"/>
  <c r="F20" i="3"/>
  <c r="E20" i="3"/>
  <c r="D20" i="3"/>
  <c r="C20" i="3"/>
  <c r="G18" i="3"/>
  <c r="F18" i="3"/>
  <c r="E18" i="3"/>
  <c r="D18" i="3"/>
  <c r="C18" i="3"/>
  <c r="G14" i="3"/>
  <c r="F14" i="3"/>
  <c r="E14" i="3"/>
  <c r="D14" i="3"/>
  <c r="C14" i="3"/>
  <c r="G13" i="3"/>
  <c r="F13" i="3"/>
  <c r="E13" i="3"/>
  <c r="D13" i="3"/>
  <c r="C13" i="3"/>
  <c r="F16" i="3" l="1"/>
  <c r="C16" i="3"/>
  <c r="G16" i="3"/>
  <c r="D16" i="3"/>
  <c r="E16" i="3"/>
  <c r="D12" i="3" l="1"/>
  <c r="E12" i="3"/>
  <c r="F12" i="3"/>
  <c r="G12" i="3"/>
  <c r="C12" i="3"/>
  <c r="D10" i="3"/>
  <c r="E10" i="3"/>
  <c r="F10" i="3"/>
  <c r="G10" i="3"/>
  <c r="C10" i="3"/>
  <c r="D8" i="3"/>
  <c r="E8" i="3"/>
  <c r="F8" i="3"/>
  <c r="G8" i="3"/>
  <c r="C8" i="3"/>
  <c r="E4" i="3" l="1"/>
  <c r="D4" i="3"/>
  <c r="G4" i="3"/>
  <c r="C4" i="3"/>
  <c r="F4" i="3"/>
  <c r="G6" i="3"/>
  <c r="F6" i="3"/>
  <c r="E6" i="3"/>
  <c r="C6" i="3"/>
  <c r="D6" i="3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C21" i="3"/>
  <c r="C22" i="3" s="1"/>
  <c r="F21" i="3"/>
  <c r="F22" i="3" s="1"/>
  <c r="E23" i="3" l="1"/>
</calcChain>
</file>

<file path=xl/sharedStrings.xml><?xml version="1.0" encoding="utf-8"?>
<sst xmlns="http://schemas.openxmlformats.org/spreadsheetml/2006/main" count="1931" uniqueCount="362">
  <si>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</si>
  <si>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</si>
  <si>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</si>
  <si>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</si>
  <si>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</si>
  <si>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</si>
  <si>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</si>
  <si>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</si>
  <si>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</si>
  <si>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</si>
  <si>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</si>
  <si>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</si>
  <si>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</si>
  <si>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</si>
  <si>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</si>
  <si>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</si>
  <si>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</si>
  <si>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</si>
  <si>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</si>
  <si>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</si>
  <si>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</si>
  <si>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</si>
  <si>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</si>
  <si>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</si>
  <si>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</si>
  <si>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</si>
  <si>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</si>
  <si>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</si>
  <si>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</si>
  <si>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</si>
  <si>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</si>
  <si>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</si>
  <si>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</si>
  <si>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</si>
  <si>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</si>
  <si>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</si>
  <si>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</si>
  <si>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</si>
  <si>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</si>
  <si>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</si>
  <si>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</si>
  <si>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</si>
  <si>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</si>
  <si>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</si>
  <si>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</si>
  <si>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</si>
  <si>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</si>
  <si>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</si>
  <si>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</si>
  <si>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</si>
  <si>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</si>
  <si>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</si>
  <si>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</si>
  <si>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</si>
  <si>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</si>
  <si>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</si>
  <si>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</si>
  <si>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</si>
  <si>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</si>
  <si>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</si>
  <si>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</si>
  <si>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</si>
  <si>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</si>
  <si>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</si>
  <si>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</si>
  <si>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</si>
  <si>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</si>
  <si>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</si>
  <si>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</si>
  <si>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</si>
  <si>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</si>
  <si>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</si>
  <si>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</si>
  <si>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</si>
  <si>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</si>
  <si>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</si>
  <si>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</si>
  <si>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</si>
  <si>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</si>
  <si>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</si>
  <si>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</si>
  <si>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</si>
  <si>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</si>
  <si>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</si>
  <si>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</si>
  <si>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</si>
  <si>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</si>
  <si>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</si>
  <si>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</si>
  <si>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</si>
  <si>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</si>
  <si>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</si>
  <si>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</si>
  <si>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</si>
  <si>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</si>
  <si>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</si>
  <si>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</si>
  <si>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</si>
  <si>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</si>
  <si>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</si>
  <si>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</si>
  <si>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</si>
  <si>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</si>
  <si>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</si>
  <si>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</si>
  <si>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</si>
  <si>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</si>
  <si>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</si>
  <si>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</si>
  <si>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</si>
  <si>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</si>
  <si>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</si>
  <si>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</si>
  <si>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</si>
  <si>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</si>
  <si>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</si>
  <si>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</si>
  <si>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</si>
  <si>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</si>
  <si>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</si>
  <si>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</si>
  <si>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</si>
  <si>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</si>
  <si>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</si>
  <si>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</si>
  <si>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</si>
  <si>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</si>
  <si>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</si>
  <si>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</si>
  <si>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</si>
  <si>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</si>
  <si>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</si>
  <si>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</si>
  <si>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</si>
  <si>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</si>
  <si>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</si>
  <si>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</si>
  <si>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</si>
  <si>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</si>
  <si>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</si>
  <si>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</si>
  <si>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</si>
  <si>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</si>
  <si>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</si>
  <si>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</si>
  <si>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</si>
  <si>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</si>
  <si>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</si>
  <si>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</si>
  <si>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</si>
  <si>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</si>
  <si>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</si>
  <si>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</si>
  <si>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</si>
  <si>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</si>
  <si>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</si>
  <si>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</si>
  <si>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</si>
  <si>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</si>
  <si>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</si>
  <si>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</si>
  <si>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</si>
  <si>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</si>
  <si>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</si>
  <si>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</si>
  <si>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</si>
  <si>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</si>
  <si>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</si>
  <si>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</si>
  <si>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</si>
  <si>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</si>
  <si>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</si>
  <si>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</si>
  <si>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</si>
  <si>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</si>
  <si>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</si>
  <si>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</si>
  <si>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</si>
  <si>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</si>
  <si>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</si>
  <si>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</si>
  <si>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</si>
  <si>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</si>
  <si>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</si>
  <si>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</si>
  <si>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</si>
  <si>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</si>
  <si>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</si>
  <si>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</si>
  <si>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</si>
  <si>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</si>
  <si>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</si>
  <si>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</si>
  <si>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</si>
  <si>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</si>
  <si>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</si>
  <si>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</si>
  <si>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</si>
  <si>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</si>
  <si>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</si>
  <si>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</si>
  <si>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</si>
  <si>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</si>
  <si>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</si>
  <si>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</si>
  <si>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</si>
  <si>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</si>
  <si>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</si>
  <si>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</si>
  <si>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</si>
  <si>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</si>
  <si>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</si>
  <si>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</si>
  <si>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</si>
  <si>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</si>
  <si>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</si>
  <si>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</si>
  <si>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</si>
  <si>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</si>
  <si>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</si>
  <si>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</si>
  <si>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</si>
  <si>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</si>
  <si>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</si>
  <si>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</si>
  <si>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</si>
  <si>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</si>
  <si>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</si>
  <si>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</si>
  <si>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</si>
  <si>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</si>
  <si>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</si>
  <si>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</si>
  <si>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</si>
  <si>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</si>
  <si>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</si>
  <si>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</si>
  <si>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</si>
  <si>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</si>
  <si>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</si>
  <si>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</si>
  <si>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</si>
  <si>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</si>
  <si>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</si>
  <si>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</si>
  <si>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</si>
  <si>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</si>
  <si>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</si>
  <si>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</si>
  <si>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</si>
  <si>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</si>
  <si>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</si>
  <si>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</si>
  <si>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</si>
  <si>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</si>
  <si>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</si>
  <si>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</si>
  <si>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</si>
  <si>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</si>
  <si>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</si>
  <si>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</si>
  <si>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</si>
  <si>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</si>
  <si>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</si>
  <si>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</si>
  <si>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</si>
  <si>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</si>
  <si>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</si>
  <si>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</si>
  <si>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</si>
  <si>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</si>
  <si>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</si>
  <si>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</si>
  <si>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</si>
  <si>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</si>
  <si>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</si>
  <si>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</si>
  <si>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</si>
  <si>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</si>
  <si>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</si>
  <si>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</si>
  <si>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</si>
  <si>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</si>
  <si>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</si>
  <si>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</si>
  <si>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</si>
  <si>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</si>
  <si>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</si>
  <si>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</si>
  <si>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</si>
  <si>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</si>
  <si>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</si>
  <si>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</si>
  <si>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</si>
  <si>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</si>
  <si>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</si>
  <si>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</si>
  <si>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</si>
  <si>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</si>
  <si>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</si>
  <si>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</si>
  <si>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</si>
  <si>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</si>
  <si>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</si>
  <si>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</si>
  <si>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</si>
  <si>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</si>
  <si>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</si>
  <si>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</si>
  <si>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</si>
  <si>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</si>
  <si>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</si>
  <si>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</si>
  <si>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</si>
  <si>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</si>
  <si>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</si>
  <si>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</si>
  <si>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</si>
  <si>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</si>
  <si>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</si>
  <si>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</si>
  <si>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</si>
  <si>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</si>
  <si>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</si>
  <si>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</si>
  <si>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</si>
  <si>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</si>
  <si>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</si>
  <si>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</si>
  <si>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</si>
  <si>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</si>
  <si>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</si>
  <si>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</si>
  <si>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</si>
  <si>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</si>
  <si>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</si>
  <si>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</si>
  <si>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</si>
  <si>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</si>
  <si>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</si>
  <si>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</si>
  <si>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</si>
  <si>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</si>
  <si>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</si>
  <si>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</si>
  <si>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</si>
  <si>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</si>
  <si>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</si>
  <si>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</si>
  <si>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</si>
  <si>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</si>
  <si>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</si>
  <si>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Кисель фруктово- ягодный</t>
  </si>
  <si>
    <t>Салат из ранней капусты с зеленью</t>
  </si>
  <si>
    <t>Каша геркулесовая на молоке</t>
  </si>
  <si>
    <t>Белки при расчете соотношения всегда берутся за 1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</si>
  <si>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</si>
  <si>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>Фрукт свежий (банан)</t>
  </si>
  <si>
    <t xml:space="preserve">Булочка школьная </t>
  </si>
  <si>
    <t>1 шт</t>
  </si>
  <si>
    <t>Итого за  12 день</t>
  </si>
  <si>
    <t>19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</si>
</sst>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2" formatCode="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445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0" fontId="6" fillId="4" borderId="19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/>
    </xf>
    <xf numFmtId="0" fontId="42" fillId="4" borderId="0" xfId="0" applyFont="1" applyFill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166" fontId="7" fillId="6" borderId="1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169" fontId="7" fillId="6" borderId="1" xfId="0" applyNumberFormat="1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165" fontId="7" fillId="6" borderId="17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/>
    </xf>
    <xf numFmtId="2" fontId="4" fillId="4" borderId="25" xfId="0" applyNumberFormat="1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40" fillId="6" borderId="24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40" fillId="6" borderId="25" xfId="0" applyFont="1" applyFill="1" applyBorder="1" applyAlignment="1">
      <alignment horizontal="center" vertical="center"/>
    </xf>
    <xf numFmtId="171" fontId="7" fillId="6" borderId="25" xfId="1" applyNumberFormat="1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/>
    </xf>
    <xf numFmtId="0" fontId="7" fillId="6" borderId="30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166" fontId="7" fillId="6" borderId="2" xfId="1" applyNumberFormat="1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 wrapText="1"/>
    </xf>
    <xf numFmtId="166" fontId="7" fillId="6" borderId="19" xfId="1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40" fillId="6" borderId="29" xfId="0" applyFont="1" applyFill="1" applyBorder="1" applyAlignment="1">
      <alignment horizontal="center" vertical="center" wrapText="1"/>
    </xf>
    <xf numFmtId="166" fontId="7" fillId="6" borderId="17" xfId="1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40" fillId="6" borderId="18" xfId="0" applyFont="1" applyFill="1" applyBorder="1" applyAlignment="1">
      <alignment horizontal="center" vertical="center" wrapText="1"/>
    </xf>
    <xf numFmtId="165" fontId="7" fillId="6" borderId="19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6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2" fontId="7" fillId="4" borderId="18" xfId="0" applyNumberFormat="1" applyFont="1" applyFill="1" applyBorder="1" applyAlignment="1">
      <alignment horizontal="center" vertical="center"/>
    </xf>
    <xf numFmtId="2" fontId="7" fillId="4" borderId="19" xfId="0" applyNumberFormat="1" applyFont="1" applyFill="1" applyBorder="1" applyAlignment="1">
      <alignment horizontal="center" vertical="center"/>
    </xf>
    <xf numFmtId="2" fontId="7" fillId="4" borderId="20" xfId="0" applyNumberFormat="1" applyFont="1" applyFill="1" applyBorder="1" applyAlignment="1">
      <alignment horizontal="center" vertical="center"/>
    </xf>
    <xf numFmtId="0" fontId="40" fillId="6" borderId="17" xfId="0" applyFont="1" applyFill="1" applyBorder="1" applyAlignment="1">
      <alignment horizontal="center" vertical="center" wrapText="1"/>
    </xf>
    <xf numFmtId="0" fontId="40" fillId="6" borderId="30" xfId="0" applyFont="1" applyFill="1" applyBorder="1" applyAlignment="1">
      <alignment horizontal="center" vertical="center" wrapText="1"/>
    </xf>
    <xf numFmtId="169" fontId="7" fillId="6" borderId="19" xfId="0" applyNumberFormat="1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40" fillId="6" borderId="26" xfId="0" applyFont="1" applyFill="1" applyBorder="1" applyAlignment="1">
      <alignment horizontal="center" vertical="center" wrapText="1"/>
    </xf>
    <xf numFmtId="165" fontId="7" fillId="6" borderId="2" xfId="1" applyNumberFormat="1" applyFont="1" applyFill="1" applyBorder="1" applyAlignment="1">
      <alignment horizontal="center" vertical="center"/>
    </xf>
    <xf numFmtId="165" fontId="7" fillId="6" borderId="27" xfId="1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0" fontId="42" fillId="5" borderId="29" xfId="0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166" fontId="7" fillId="5" borderId="17" xfId="1" applyNumberFormat="1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0" fontId="28" fillId="4" borderId="34" xfId="0" applyFont="1" applyFill="1" applyBorder="1" applyAlignment="1">
      <alignment horizontal="center"/>
    </xf>
    <xf numFmtId="0" fontId="31" fillId="6" borderId="26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26" fillId="4" borderId="17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/>
    </xf>
    <xf numFmtId="0" fontId="40" fillId="4" borderId="19" xfId="0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center" vertical="center"/>
    </xf>
    <xf numFmtId="0" fontId="40" fillId="4" borderId="16" xfId="0" applyFont="1" applyFill="1" applyBorder="1" applyAlignment="1">
      <alignment horizontal="center" vertical="center"/>
    </xf>
    <xf numFmtId="2" fontId="40" fillId="0" borderId="18" xfId="0" applyNumberFormat="1" applyFont="1" applyBorder="1" applyAlignment="1">
      <alignment horizontal="center" vertical="center"/>
    </xf>
    <xf numFmtId="2" fontId="40" fillId="0" borderId="16" xfId="0" applyNumberFormat="1" applyFont="1" applyBorder="1" applyAlignment="1">
      <alignment horizontal="center" vertical="center"/>
    </xf>
    <xf numFmtId="0" fontId="26" fillId="4" borderId="12" xfId="0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2" fontId="40" fillId="0" borderId="19" xfId="0" applyNumberFormat="1" applyFont="1" applyBorder="1" applyAlignment="1">
      <alignment horizontal="center" vertical="center"/>
    </xf>
    <xf numFmtId="2" fontId="40" fillId="0" borderId="20" xfId="0" applyNumberFormat="1" applyFont="1" applyBorder="1" applyAlignment="1">
      <alignment horizontal="center" vertical="center"/>
    </xf>
    <xf numFmtId="0" fontId="26" fillId="4" borderId="29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center" vertical="center"/>
    </xf>
    <xf numFmtId="0" fontId="40" fillId="4" borderId="19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 vertical="center"/>
    </xf>
    <xf numFmtId="2" fontId="4" fillId="4" borderId="28" xfId="0" applyNumberFormat="1" applyFont="1" applyFill="1" applyBorder="1" applyAlignment="1">
      <alignment horizontal="center" vertical="center"/>
    </xf>
    <xf numFmtId="0" fontId="26" fillId="4" borderId="37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2" fontId="40" fillId="0" borderId="21" xfId="0" applyNumberFormat="1" applyFont="1" applyBorder="1" applyAlignment="1">
      <alignment horizontal="center" vertical="center"/>
    </xf>
    <xf numFmtId="2" fontId="40" fillId="0" borderId="36" xfId="0" applyNumberFormat="1" applyFont="1" applyBorder="1" applyAlignment="1">
      <alignment horizontal="center" vertical="center"/>
    </xf>
    <xf numFmtId="0" fontId="26" fillId="4" borderId="32" xfId="0" applyFont="1" applyFill="1" applyBorder="1" applyAlignment="1">
      <alignment horizontal="center" vertical="center"/>
    </xf>
    <xf numFmtId="0" fontId="26" fillId="4" borderId="38" xfId="0" applyFont="1" applyFill="1" applyBorder="1" applyAlignment="1">
      <alignment horizontal="center"/>
    </xf>
    <xf numFmtId="2" fontId="4" fillId="4" borderId="32" xfId="0" applyNumberFormat="1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7" fillId="4" borderId="21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40" fillId="4" borderId="2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0" fillId="4" borderId="21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2" fontId="7" fillId="4" borderId="36" xfId="0" applyNumberFormat="1" applyFont="1" applyFill="1" applyBorder="1" applyAlignment="1">
      <alignment horizontal="center" vertical="center"/>
    </xf>
    <xf numFmtId="0" fontId="40" fillId="4" borderId="36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/>
    </xf>
    <xf numFmtId="0" fontId="26" fillId="4" borderId="40" xfId="0" applyFont="1" applyFill="1" applyBorder="1" applyAlignment="1">
      <alignment horizontal="center"/>
    </xf>
    <xf numFmtId="0" fontId="40" fillId="4" borderId="36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 vertical="center"/>
    </xf>
    <xf numFmtId="0" fontId="40" fillId="4" borderId="16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164" fontId="35" fillId="0" borderId="33" xfId="0" applyNumberFormat="1" applyFont="1" applyBorder="1" applyAlignment="1">
      <alignment horizontal="center"/>
    </xf>
    <xf numFmtId="4" fontId="4" fillId="4" borderId="34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/>
    <xf numFmtId="172" fontId="46" fillId="0" borderId="1" xfId="0" applyNumberFormat="1" applyFont="1" applyBorder="1"/>
    <xf numFmtId="0" fontId="48" fillId="4" borderId="32" xfId="0" applyFont="1" applyFill="1" applyBorder="1" applyAlignment="1">
      <alignment horizontal="center" vertical="center" wrapText="1"/>
    </xf>
    <xf numFmtId="0" fontId="49" fillId="4" borderId="32" xfId="0" applyFont="1" applyFill="1" applyBorder="1" applyAlignment="1">
      <alignment horizontal="center" vertical="center" wrapText="1"/>
    </xf>
    <xf numFmtId="0" fontId="48" fillId="4" borderId="33" xfId="0" applyFont="1" applyFill="1" applyBorder="1" applyAlignment="1">
      <alignment horizontal="center" vertical="center" wrapText="1"/>
    </xf>
    <xf numFmtId="0" fontId="48" fillId="4" borderId="16" xfId="0" applyFont="1" applyFill="1" applyBorder="1" applyAlignment="1">
      <alignment horizontal="center" vertical="center" wrapText="1"/>
    </xf>
    <xf numFmtId="0" fontId="50" fillId="4" borderId="34" xfId="0" applyFont="1" applyFill="1" applyBorder="1" applyAlignment="1">
      <alignment horizontal="center" vertical="center" wrapText="1"/>
    </xf>
    <xf numFmtId="0" fontId="48" fillId="4" borderId="34" xfId="0" applyFont="1" applyFill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/>
    </xf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4"/>
  <sheetViews>
    <sheetView tabSelected="1" zoomScale="90" zoomScaleNormal="90" workbookViewId="0">
      <selection activeCell="O8" sqref="O8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0" ht="18.75" x14ac:dyDescent="0.3">
      <c r="D1" s="229" t="s">
        <v>108</v>
      </c>
      <c r="E1" s="127"/>
      <c r="F1" s="127"/>
      <c r="G1" s="127"/>
      <c r="H1" s="127"/>
      <c r="I1" s="127"/>
      <c r="J1" s="127" t="s">
        <v>361</v>
      </c>
      <c r="M1" s="239"/>
      <c r="N1" s="239"/>
      <c r="O1" s="239"/>
    </row>
    <row r="2" spans="1:20" ht="19.5" thickBot="1" x14ac:dyDescent="0.35">
      <c r="A2" s="300"/>
      <c r="B2" s="300"/>
      <c r="C2" s="301"/>
      <c r="D2" s="302" t="s">
        <v>341</v>
      </c>
      <c r="E2" s="303" t="s">
        <v>66</v>
      </c>
      <c r="F2" s="304"/>
      <c r="G2" s="304"/>
      <c r="H2" s="305" t="e">
        <f>F2*#REF!/1000</f>
        <v>#REF!</v>
      </c>
      <c r="I2" s="304"/>
      <c r="J2" s="306"/>
      <c r="K2" s="307"/>
      <c r="L2" s="308"/>
      <c r="M2" s="308"/>
      <c r="N2" s="308"/>
      <c r="O2" s="364"/>
      <c r="P2" s="301"/>
      <c r="Q2" s="377"/>
      <c r="R2" s="308"/>
      <c r="S2" s="308"/>
      <c r="T2" s="309"/>
    </row>
    <row r="3" spans="1:20" ht="30.75" thickBot="1" x14ac:dyDescent="0.3">
      <c r="A3" s="317" t="s">
        <v>110</v>
      </c>
      <c r="B3" s="318" t="s">
        <v>109</v>
      </c>
      <c r="C3" s="319" t="s">
        <v>18</v>
      </c>
      <c r="D3" s="320" t="s">
        <v>19</v>
      </c>
      <c r="E3" s="321" t="s">
        <v>29</v>
      </c>
      <c r="F3" s="321" t="s">
        <v>20</v>
      </c>
      <c r="G3" s="321" t="s">
        <v>21</v>
      </c>
      <c r="H3" s="274" t="e">
        <f>F3*#REF!/1000</f>
        <v>#VALUE!</v>
      </c>
      <c r="I3" s="321"/>
      <c r="J3" s="329" t="s">
        <v>19</v>
      </c>
      <c r="K3" s="322" t="s">
        <v>23</v>
      </c>
      <c r="L3" s="323" t="s">
        <v>24</v>
      </c>
      <c r="M3" s="323" t="s">
        <v>22</v>
      </c>
      <c r="N3" s="226" t="s">
        <v>25</v>
      </c>
      <c r="O3" s="365" t="s">
        <v>26</v>
      </c>
      <c r="P3" s="319" t="s">
        <v>23</v>
      </c>
      <c r="Q3" s="378" t="s">
        <v>24</v>
      </c>
      <c r="R3" s="323" t="s">
        <v>22</v>
      </c>
      <c r="S3" s="226" t="s">
        <v>25</v>
      </c>
      <c r="T3" s="324" t="s">
        <v>26</v>
      </c>
    </row>
    <row r="4" spans="1:20" x14ac:dyDescent="0.25">
      <c r="A4" s="284"/>
      <c r="B4" s="310" t="s">
        <v>28</v>
      </c>
      <c r="C4" s="259"/>
      <c r="D4" s="311">
        <v>1</v>
      </c>
      <c r="E4" s="312"/>
      <c r="F4" s="312"/>
      <c r="G4" s="312"/>
      <c r="H4" s="268" t="e">
        <f>F4*#REF!/1000</f>
        <v>#REF!</v>
      </c>
      <c r="I4" s="312"/>
      <c r="J4" s="313"/>
      <c r="K4" s="314"/>
      <c r="L4" s="315"/>
      <c r="M4" s="315"/>
      <c r="N4" s="166"/>
      <c r="O4" s="366"/>
      <c r="P4" s="387"/>
      <c r="Q4" s="379"/>
      <c r="R4" s="315"/>
      <c r="S4" s="166"/>
      <c r="T4" s="316"/>
    </row>
    <row r="5" spans="1:20" ht="24.75" customHeight="1" x14ac:dyDescent="0.25">
      <c r="A5" s="257" t="s">
        <v>270</v>
      </c>
      <c r="B5" s="257"/>
      <c r="C5" s="396" t="s">
        <v>354</v>
      </c>
      <c r="D5" s="247">
        <v>250</v>
      </c>
      <c r="E5" s="231" t="e">
        <f>#REF!</f>
        <v>#REF!</v>
      </c>
      <c r="F5" s="230"/>
      <c r="G5" s="231"/>
      <c r="H5" s="232"/>
      <c r="I5" s="231"/>
      <c r="J5" s="253">
        <v>250</v>
      </c>
      <c r="K5" s="240">
        <v>6.3</v>
      </c>
      <c r="L5" s="33">
        <v>6</v>
      </c>
      <c r="M5" s="33">
        <v>45.7</v>
      </c>
      <c r="N5" s="33">
        <v>286</v>
      </c>
      <c r="O5" s="123">
        <v>0.65</v>
      </c>
      <c r="P5" s="393">
        <v>8.5</v>
      </c>
      <c r="Q5" s="372">
        <v>7.9</v>
      </c>
      <c r="R5" s="331">
        <f t="shared" ref="R5" si="0">M5*1.67</f>
        <v>76.319000000000003</v>
      </c>
      <c r="S5" s="331">
        <f t="shared" ref="S5" si="1">N5*1.67</f>
        <v>477.62</v>
      </c>
      <c r="T5" s="332">
        <f t="shared" ref="T5" si="2">O5*1.67</f>
        <v>1.0854999999999999</v>
      </c>
    </row>
    <row r="6" spans="1:20" ht="20.25" x14ac:dyDescent="0.25">
      <c r="A6" s="258" t="s">
        <v>90</v>
      </c>
      <c r="B6" s="258"/>
      <c r="C6" s="397" t="s">
        <v>31</v>
      </c>
      <c r="D6" s="247">
        <v>200</v>
      </c>
      <c r="E6" s="231">
        <v>200</v>
      </c>
      <c r="F6" s="231">
        <v>200</v>
      </c>
      <c r="G6" s="231">
        <v>200</v>
      </c>
      <c r="H6" s="231">
        <v>200</v>
      </c>
      <c r="I6" s="231">
        <v>200</v>
      </c>
      <c r="J6" s="248">
        <v>200</v>
      </c>
      <c r="K6" s="240">
        <v>4</v>
      </c>
      <c r="L6" s="33">
        <v>4</v>
      </c>
      <c r="M6" s="170">
        <v>31.7</v>
      </c>
      <c r="N6" s="170">
        <v>156</v>
      </c>
      <c r="O6" s="123">
        <v>0.54</v>
      </c>
      <c r="P6" s="260">
        <f>K6</f>
        <v>4</v>
      </c>
      <c r="Q6" s="356">
        <f t="shared" ref="Q6" si="3">L6</f>
        <v>4</v>
      </c>
      <c r="R6" s="33">
        <f t="shared" ref="R6" si="4">M6</f>
        <v>31.7</v>
      </c>
      <c r="S6" s="33">
        <f t="shared" ref="S6" si="5">N6</f>
        <v>156</v>
      </c>
      <c r="T6" s="241">
        <v>0.54</v>
      </c>
    </row>
    <row r="7" spans="1:20" ht="20.25" x14ac:dyDescent="0.25">
      <c r="A7" s="258" t="s">
        <v>187</v>
      </c>
      <c r="B7" s="258"/>
      <c r="C7" s="396" t="s">
        <v>103</v>
      </c>
      <c r="D7" s="249">
        <v>40</v>
      </c>
      <c r="E7" s="230">
        <v>40</v>
      </c>
      <c r="F7" s="230">
        <v>40</v>
      </c>
      <c r="G7" s="230">
        <v>40</v>
      </c>
      <c r="H7" s="230">
        <v>40</v>
      </c>
      <c r="I7" s="230">
        <v>40</v>
      </c>
      <c r="J7" s="250">
        <v>40</v>
      </c>
      <c r="K7" s="240">
        <v>18.5</v>
      </c>
      <c r="L7" s="33">
        <v>14.5</v>
      </c>
      <c r="M7" s="46">
        <v>45</v>
      </c>
      <c r="N7" s="46">
        <v>62.8</v>
      </c>
      <c r="O7" s="185">
        <v>0.27</v>
      </c>
      <c r="P7" s="388">
        <f>K7</f>
        <v>18.5</v>
      </c>
      <c r="Q7" s="388">
        <f t="shared" ref="Q7" si="6">L7</f>
        <v>14.5</v>
      </c>
      <c r="R7" s="388">
        <f t="shared" ref="R7" si="7">M7</f>
        <v>45</v>
      </c>
      <c r="S7" s="388">
        <f t="shared" ref="S7" si="8">N7</f>
        <v>62.8</v>
      </c>
      <c r="T7" s="388">
        <f t="shared" ref="T7" si="9">O7</f>
        <v>0.27</v>
      </c>
    </row>
    <row r="8" spans="1:20" ht="20.25" x14ac:dyDescent="0.25">
      <c r="A8" s="258" t="s">
        <v>135</v>
      </c>
      <c r="B8" s="258"/>
      <c r="C8" s="396" t="s">
        <v>5</v>
      </c>
      <c r="D8" s="249">
        <v>30</v>
      </c>
      <c r="E8" s="231"/>
      <c r="F8" s="230">
        <v>20</v>
      </c>
      <c r="G8" s="231">
        <v>20</v>
      </c>
      <c r="H8" s="232" t="e">
        <f>F8*#REF!/1000</f>
        <v>#REF!</v>
      </c>
      <c r="I8" s="231"/>
      <c r="J8" s="248">
        <v>40</v>
      </c>
      <c r="K8" s="243">
        <v>2</v>
      </c>
      <c r="L8" s="46">
        <v>0.35</v>
      </c>
      <c r="M8" s="46">
        <v>0.33</v>
      </c>
      <c r="N8" s="46">
        <v>48.75</v>
      </c>
      <c r="O8" s="185"/>
      <c r="P8" s="385">
        <f>K8*1.5</f>
        <v>3</v>
      </c>
      <c r="Q8" s="373">
        <f>L8*1.5</f>
        <v>0.52499999999999991</v>
      </c>
      <c r="R8" s="228">
        <f>M8*1.5</f>
        <v>0.495</v>
      </c>
      <c r="S8" s="228">
        <f>N8*1.5</f>
        <v>73.125</v>
      </c>
      <c r="T8" s="245">
        <f>O8*1.5</f>
        <v>0</v>
      </c>
    </row>
    <row r="9" spans="1:20" ht="21" thickBot="1" x14ac:dyDescent="0.3">
      <c r="A9" s="261" t="s">
        <v>280</v>
      </c>
      <c r="B9" s="261"/>
      <c r="C9" s="398" t="s">
        <v>357</v>
      </c>
      <c r="D9" s="255" t="s">
        <v>359</v>
      </c>
      <c r="E9" s="236" t="s">
        <v>282</v>
      </c>
      <c r="F9" s="236" t="s">
        <v>282</v>
      </c>
      <c r="G9" s="236" t="s">
        <v>282</v>
      </c>
      <c r="H9" s="236" t="s">
        <v>282</v>
      </c>
      <c r="I9" s="236" t="s">
        <v>282</v>
      </c>
      <c r="J9" s="262" t="s">
        <v>359</v>
      </c>
      <c r="K9" s="263">
        <v>0.4</v>
      </c>
      <c r="L9" s="264">
        <v>0.3</v>
      </c>
      <c r="M9" s="264">
        <v>10.3</v>
      </c>
      <c r="N9" s="264">
        <v>46</v>
      </c>
      <c r="O9" s="278">
        <v>22.02</v>
      </c>
      <c r="P9" s="386">
        <v>0.4</v>
      </c>
      <c r="Q9" s="374">
        <v>0.3</v>
      </c>
      <c r="R9" s="264">
        <v>10.3</v>
      </c>
      <c r="S9" s="264">
        <v>46</v>
      </c>
      <c r="T9" s="265">
        <v>22.02</v>
      </c>
    </row>
    <row r="10" spans="1:20" ht="22.5" customHeight="1" thickBot="1" x14ac:dyDescent="0.3">
      <c r="A10" s="270"/>
      <c r="B10" s="270"/>
      <c r="C10" s="399" t="s">
        <v>107</v>
      </c>
      <c r="D10" s="271"/>
      <c r="E10" s="272"/>
      <c r="F10" s="273"/>
      <c r="G10" s="272"/>
      <c r="H10" s="274" t="e">
        <f>F10*#REF!/1000</f>
        <v>#REF!</v>
      </c>
      <c r="I10" s="272"/>
      <c r="J10" s="275"/>
      <c r="K10" s="285">
        <f t="shared" ref="K10:T10" si="10">SUM(K5:K9)</f>
        <v>31.2</v>
      </c>
      <c r="L10" s="286">
        <f t="shared" si="10"/>
        <v>25.150000000000002</v>
      </c>
      <c r="M10" s="286">
        <f t="shared" si="10"/>
        <v>133.03</v>
      </c>
      <c r="N10" s="286">
        <f t="shared" si="10"/>
        <v>599.54999999999995</v>
      </c>
      <c r="O10" s="367">
        <f t="shared" si="10"/>
        <v>23.48</v>
      </c>
      <c r="P10" s="358">
        <f t="shared" si="10"/>
        <v>34.4</v>
      </c>
      <c r="Q10" s="375">
        <f t="shared" si="10"/>
        <v>27.224999999999998</v>
      </c>
      <c r="R10" s="286">
        <f t="shared" si="10"/>
        <v>163.81400000000002</v>
      </c>
      <c r="S10" s="286">
        <f t="shared" si="10"/>
        <v>815.54499999999996</v>
      </c>
      <c r="T10" s="287">
        <f t="shared" si="10"/>
        <v>23.915499999999998</v>
      </c>
    </row>
    <row r="11" spans="1:20" ht="20.25" x14ac:dyDescent="0.25">
      <c r="A11" s="284"/>
      <c r="B11" s="266" t="s">
        <v>27</v>
      </c>
      <c r="C11" s="400"/>
      <c r="D11" s="252"/>
      <c r="E11" s="267"/>
      <c r="F11" s="234"/>
      <c r="G11" s="267"/>
      <c r="H11" s="268" t="e">
        <f>F11*#REF!/1000</f>
        <v>#REF!</v>
      </c>
      <c r="I11" s="267"/>
      <c r="J11" s="269"/>
      <c r="K11" s="244"/>
      <c r="L11" s="227"/>
      <c r="M11" s="227"/>
      <c r="N11" s="227"/>
      <c r="O11" s="368"/>
      <c r="P11" s="389"/>
      <c r="Q11" s="380"/>
      <c r="R11" s="325"/>
      <c r="S11" s="325"/>
      <c r="T11" s="326"/>
    </row>
    <row r="12" spans="1:20" ht="24.75" customHeight="1" x14ac:dyDescent="0.25">
      <c r="A12" s="258" t="s">
        <v>195</v>
      </c>
      <c r="B12" s="258"/>
      <c r="C12" s="396" t="s">
        <v>353</v>
      </c>
      <c r="D12" s="249">
        <v>80</v>
      </c>
      <c r="E12" s="231"/>
      <c r="F12" s="230"/>
      <c r="G12" s="231"/>
      <c r="H12" s="232" t="e">
        <f>F12*#REF!/1000</f>
        <v>#REF!</v>
      </c>
      <c r="I12" s="231"/>
      <c r="J12" s="248">
        <v>100</v>
      </c>
      <c r="K12" s="240">
        <v>0.48</v>
      </c>
      <c r="L12" s="33">
        <v>0.12</v>
      </c>
      <c r="M12" s="33">
        <v>1.56</v>
      </c>
      <c r="N12" s="33">
        <v>18</v>
      </c>
      <c r="O12" s="123">
        <v>2.94</v>
      </c>
      <c r="P12" s="363">
        <f>K12*1.6</f>
        <v>0.76800000000000002</v>
      </c>
      <c r="Q12" s="341">
        <f t="shared" ref="Q12" si="11">L12*1.6</f>
        <v>0.192</v>
      </c>
      <c r="R12" s="330">
        <f t="shared" ref="R12" si="12">M12*1.6</f>
        <v>2.4960000000000004</v>
      </c>
      <c r="S12" s="330">
        <f t="shared" ref="S12" si="13">N12*1.6</f>
        <v>28.8</v>
      </c>
      <c r="T12" s="352">
        <f t="shared" ref="T12" si="14">O12*1.6</f>
        <v>4.7039999999999997</v>
      </c>
    </row>
    <row r="13" spans="1:20" ht="25.5" customHeight="1" x14ac:dyDescent="0.25">
      <c r="A13" s="258" t="s">
        <v>100</v>
      </c>
      <c r="B13" s="258"/>
      <c r="C13" s="396" t="s">
        <v>36</v>
      </c>
      <c r="D13" s="249">
        <v>250</v>
      </c>
      <c r="E13" s="231">
        <f>E12</f>
        <v>0</v>
      </c>
      <c r="F13" s="231"/>
      <c r="G13" s="231"/>
      <c r="H13" s="235" t="e">
        <f>F13*#REF!/1000</f>
        <v>#REF!</v>
      </c>
      <c r="I13" s="231"/>
      <c r="J13" s="248">
        <v>250</v>
      </c>
      <c r="K13" s="240">
        <v>5.6</v>
      </c>
      <c r="L13" s="33">
        <v>5</v>
      </c>
      <c r="M13" s="33">
        <v>10.199999999999999</v>
      </c>
      <c r="N13" s="33">
        <v>194</v>
      </c>
      <c r="O13" s="123">
        <v>9.39</v>
      </c>
      <c r="P13" s="260">
        <f>K13*1.7</f>
        <v>9.52</v>
      </c>
      <c r="Q13" s="356">
        <f t="shared" ref="Q13:Q15" si="15">L13*1.7</f>
        <v>8.5</v>
      </c>
      <c r="R13" s="33">
        <f t="shared" ref="R13:R15" si="16">M13*1.7</f>
        <v>17.34</v>
      </c>
      <c r="S13" s="33">
        <f t="shared" ref="S13" si="17">N13*1.7</f>
        <v>329.8</v>
      </c>
      <c r="T13" s="352">
        <f t="shared" ref="T13:T15" si="18">O13*1.7</f>
        <v>15.963000000000001</v>
      </c>
    </row>
    <row r="14" spans="1:20" ht="25.5" customHeight="1" x14ac:dyDescent="0.25">
      <c r="A14" s="258" t="s">
        <v>290</v>
      </c>
      <c r="B14" s="258"/>
      <c r="C14" s="396" t="s">
        <v>291</v>
      </c>
      <c r="D14" s="249">
        <v>100</v>
      </c>
      <c r="E14" s="231">
        <f>E13</f>
        <v>0</v>
      </c>
      <c r="F14" s="231"/>
      <c r="G14" s="231"/>
      <c r="H14" s="235" t="e">
        <f>F14*#REF!/1000</f>
        <v>#REF!</v>
      </c>
      <c r="I14" s="231"/>
      <c r="J14" s="248">
        <v>100</v>
      </c>
      <c r="K14" s="242">
        <v>11.5</v>
      </c>
      <c r="L14" s="33">
        <v>11</v>
      </c>
      <c r="M14" s="99">
        <v>9</v>
      </c>
      <c r="N14" s="99">
        <v>192.5</v>
      </c>
      <c r="O14" s="189">
        <v>1.2E-2</v>
      </c>
      <c r="P14" s="363">
        <f t="shared" ref="P14" si="19">K14*1.7</f>
        <v>19.55</v>
      </c>
      <c r="Q14" s="341">
        <f t="shared" si="15"/>
        <v>18.7</v>
      </c>
      <c r="R14" s="330">
        <f t="shared" si="16"/>
        <v>15.299999999999999</v>
      </c>
      <c r="S14" s="330">
        <v>345</v>
      </c>
      <c r="T14" s="246">
        <f t="shared" si="18"/>
        <v>2.0400000000000001E-2</v>
      </c>
    </row>
    <row r="15" spans="1:20" ht="27" customHeight="1" x14ac:dyDescent="0.25">
      <c r="A15" s="258" t="s">
        <v>261</v>
      </c>
      <c r="B15" s="258"/>
      <c r="C15" s="396" t="s">
        <v>260</v>
      </c>
      <c r="D15" s="249">
        <v>150</v>
      </c>
      <c r="E15" s="231">
        <f>E14</f>
        <v>0</v>
      </c>
      <c r="F15" s="231"/>
      <c r="G15" s="231"/>
      <c r="H15" s="235" t="e">
        <f>F15*#REF!/1000</f>
        <v>#REF!</v>
      </c>
      <c r="I15" s="231"/>
      <c r="J15" s="248">
        <v>180</v>
      </c>
      <c r="K15" s="240">
        <v>7</v>
      </c>
      <c r="L15" s="33">
        <v>8</v>
      </c>
      <c r="M15" s="33">
        <v>24</v>
      </c>
      <c r="N15" s="33">
        <v>200</v>
      </c>
      <c r="O15" s="123">
        <v>0</v>
      </c>
      <c r="P15" s="260">
        <v>9</v>
      </c>
      <c r="Q15" s="356">
        <f t="shared" si="15"/>
        <v>13.6</v>
      </c>
      <c r="R15" s="33">
        <f t="shared" si="16"/>
        <v>40.799999999999997</v>
      </c>
      <c r="S15" s="33">
        <f t="shared" ref="S15" si="20">N15*1.7</f>
        <v>340</v>
      </c>
      <c r="T15" s="241">
        <f t="shared" si="18"/>
        <v>0</v>
      </c>
    </row>
    <row r="16" spans="1:20" ht="27.75" customHeight="1" x14ac:dyDescent="0.25">
      <c r="A16" s="258" t="s">
        <v>141</v>
      </c>
      <c r="B16" s="258"/>
      <c r="C16" s="397" t="s">
        <v>352</v>
      </c>
      <c r="D16" s="249">
        <v>200</v>
      </c>
      <c r="E16" s="231">
        <f>E15</f>
        <v>0</v>
      </c>
      <c r="F16" s="231">
        <v>200</v>
      </c>
      <c r="G16" s="231"/>
      <c r="H16" s="235" t="e">
        <f>F16*#REF!/1000</f>
        <v>#REF!</v>
      </c>
      <c r="I16" s="231"/>
      <c r="J16" s="248">
        <v>200</v>
      </c>
      <c r="K16" s="240">
        <v>0.14000000000000001</v>
      </c>
      <c r="L16" s="33">
        <v>0.06</v>
      </c>
      <c r="M16" s="170">
        <v>31.7</v>
      </c>
      <c r="N16" s="170">
        <v>69.44</v>
      </c>
      <c r="O16" s="333">
        <v>40</v>
      </c>
      <c r="P16" s="361">
        <f>K16</f>
        <v>0.14000000000000001</v>
      </c>
      <c r="Q16" s="342">
        <f t="shared" ref="Q16" si="21">L16</f>
        <v>0.06</v>
      </c>
      <c r="R16" s="170">
        <f t="shared" ref="R16" si="22">M16</f>
        <v>31.7</v>
      </c>
      <c r="S16" s="33">
        <f t="shared" ref="S16" si="23">N16</f>
        <v>69.44</v>
      </c>
      <c r="T16" s="351">
        <f t="shared" ref="T16" si="24">O16</f>
        <v>40</v>
      </c>
    </row>
    <row r="17" spans="1:20" ht="27" customHeight="1" x14ac:dyDescent="0.25">
      <c r="A17" s="258" t="s">
        <v>135</v>
      </c>
      <c r="B17" s="258"/>
      <c r="C17" s="396" t="s">
        <v>15</v>
      </c>
      <c r="D17" s="249">
        <v>40</v>
      </c>
      <c r="E17" s="231"/>
      <c r="F17" s="230">
        <v>50</v>
      </c>
      <c r="G17" s="231">
        <v>50</v>
      </c>
      <c r="H17" s="232" t="e">
        <f>F17*#REF!/1000</f>
        <v>#REF!</v>
      </c>
      <c r="I17" s="231"/>
      <c r="J17" s="248">
        <v>60</v>
      </c>
      <c r="K17" s="240">
        <v>2.8</v>
      </c>
      <c r="L17" s="33">
        <v>0.51</v>
      </c>
      <c r="M17" s="170">
        <v>6.5</v>
      </c>
      <c r="N17" s="170">
        <v>90</v>
      </c>
      <c r="O17" s="333">
        <v>0</v>
      </c>
      <c r="P17" s="361">
        <f>K17*1.5</f>
        <v>4.1999999999999993</v>
      </c>
      <c r="Q17" s="348">
        <f t="shared" ref="Q17:Q18" si="25">L17*1.5</f>
        <v>0.76500000000000001</v>
      </c>
      <c r="R17" s="333">
        <f t="shared" ref="R17:R18" si="26">M17*1.5</f>
        <v>9.75</v>
      </c>
      <c r="S17" s="123">
        <f t="shared" ref="S17:S18" si="27">N17*1.5</f>
        <v>135</v>
      </c>
      <c r="T17" s="241">
        <f t="shared" ref="T17:T18" si="28">O17*1.5</f>
        <v>0</v>
      </c>
    </row>
    <row r="18" spans="1:20" ht="27" customHeight="1" thickBot="1" x14ac:dyDescent="0.3">
      <c r="A18" s="261" t="s">
        <v>135</v>
      </c>
      <c r="B18" s="261"/>
      <c r="C18" s="398" t="s">
        <v>5</v>
      </c>
      <c r="D18" s="276">
        <v>20</v>
      </c>
      <c r="E18" s="237"/>
      <c r="F18" s="236">
        <v>50</v>
      </c>
      <c r="G18" s="237">
        <v>50</v>
      </c>
      <c r="H18" s="277" t="e">
        <f>F18*#REF!/1000</f>
        <v>#REF!</v>
      </c>
      <c r="I18" s="238"/>
      <c r="J18" s="256">
        <v>30</v>
      </c>
      <c r="K18" s="263">
        <v>4.0999999999999996</v>
      </c>
      <c r="L18" s="264">
        <v>0.7</v>
      </c>
      <c r="M18" s="328">
        <v>4.5999999999999996</v>
      </c>
      <c r="N18" s="328">
        <v>97.5</v>
      </c>
      <c r="O18" s="340">
        <v>0</v>
      </c>
      <c r="P18" s="362">
        <f>K18*1.5</f>
        <v>6.1499999999999995</v>
      </c>
      <c r="Q18" s="381">
        <f t="shared" si="25"/>
        <v>1.0499999999999998</v>
      </c>
      <c r="R18" s="353">
        <f t="shared" si="26"/>
        <v>6.8999999999999995</v>
      </c>
      <c r="S18" s="334">
        <f t="shared" si="27"/>
        <v>146.25</v>
      </c>
      <c r="T18" s="327">
        <f t="shared" si="28"/>
        <v>0</v>
      </c>
    </row>
    <row r="19" spans="1:20" ht="21" thickBot="1" x14ac:dyDescent="0.3">
      <c r="A19" s="270"/>
      <c r="B19" s="270"/>
      <c r="C19" s="399" t="s">
        <v>107</v>
      </c>
      <c r="D19" s="279"/>
      <c r="E19" s="272"/>
      <c r="F19" s="273"/>
      <c r="G19" s="272"/>
      <c r="H19" s="274"/>
      <c r="I19" s="280"/>
      <c r="J19" s="275"/>
      <c r="K19" s="297">
        <f t="shared" ref="K19:T19" si="29">SUM(K12:K18)</f>
        <v>31.619999999999997</v>
      </c>
      <c r="L19" s="298">
        <f t="shared" si="29"/>
        <v>25.39</v>
      </c>
      <c r="M19" s="350">
        <f t="shared" si="29"/>
        <v>87.559999999999988</v>
      </c>
      <c r="N19" s="350">
        <f t="shared" si="29"/>
        <v>861.44</v>
      </c>
      <c r="O19" s="369">
        <f t="shared" si="29"/>
        <v>52.341999999999999</v>
      </c>
      <c r="P19" s="390">
        <f t="shared" si="29"/>
        <v>49.327999999999996</v>
      </c>
      <c r="Q19" s="382">
        <f t="shared" si="29"/>
        <v>42.866999999999997</v>
      </c>
      <c r="R19" s="350">
        <f t="shared" si="29"/>
        <v>124.286</v>
      </c>
      <c r="S19" s="298">
        <f t="shared" si="29"/>
        <v>1394.29</v>
      </c>
      <c r="T19" s="299">
        <f t="shared" si="29"/>
        <v>60.687399999999997</v>
      </c>
    </row>
    <row r="20" spans="1:20" ht="20.25" x14ac:dyDescent="0.25">
      <c r="A20" s="284"/>
      <c r="B20" s="291" t="s">
        <v>296</v>
      </c>
      <c r="C20" s="401"/>
      <c r="D20" s="292"/>
      <c r="E20" s="267"/>
      <c r="F20" s="234"/>
      <c r="G20" s="267"/>
      <c r="H20" s="268"/>
      <c r="I20" s="293"/>
      <c r="J20" s="294"/>
      <c r="K20" s="295"/>
      <c r="L20" s="296"/>
      <c r="M20" s="296"/>
      <c r="N20" s="296"/>
      <c r="O20" s="370"/>
      <c r="P20" s="391"/>
      <c r="Q20" s="383"/>
      <c r="R20" s="354"/>
      <c r="S20" s="354"/>
      <c r="T20" s="355"/>
    </row>
    <row r="21" spans="1:20" ht="23.25" customHeight="1" x14ac:dyDescent="0.25">
      <c r="A21" s="258"/>
      <c r="B21" s="258"/>
      <c r="C21" s="396" t="s">
        <v>278</v>
      </c>
      <c r="D21" s="251">
        <v>200</v>
      </c>
      <c r="E21" s="231"/>
      <c r="F21" s="230"/>
      <c r="G21" s="231"/>
      <c r="H21" s="232"/>
      <c r="I21" s="233"/>
      <c r="J21" s="254">
        <v>200</v>
      </c>
      <c r="K21" s="240">
        <v>1</v>
      </c>
      <c r="L21" s="33">
        <v>0</v>
      </c>
      <c r="M21" s="33">
        <v>27.4</v>
      </c>
      <c r="N21" s="33">
        <v>112</v>
      </c>
      <c r="O21" s="123">
        <v>2.8</v>
      </c>
      <c r="P21" s="240">
        <v>1</v>
      </c>
      <c r="Q21" s="33">
        <v>0</v>
      </c>
      <c r="R21" s="33">
        <v>27.4</v>
      </c>
      <c r="S21" s="33">
        <v>112</v>
      </c>
      <c r="T21" s="123">
        <v>2.8</v>
      </c>
    </row>
    <row r="22" spans="1:20" ht="24" customHeight="1" thickBot="1" x14ac:dyDescent="0.3">
      <c r="A22" s="261"/>
      <c r="B22" s="261"/>
      <c r="C22" s="398" t="s">
        <v>358</v>
      </c>
      <c r="D22" s="276">
        <v>80</v>
      </c>
      <c r="E22" s="288">
        <v>75</v>
      </c>
      <c r="F22" s="288">
        <v>75</v>
      </c>
      <c r="G22" s="288">
        <v>75</v>
      </c>
      <c r="H22" s="288">
        <v>75</v>
      </c>
      <c r="I22" s="288">
        <v>75</v>
      </c>
      <c r="J22" s="289">
        <v>80</v>
      </c>
      <c r="K22" s="345">
        <v>4.26</v>
      </c>
      <c r="L22" s="346">
        <v>2.39</v>
      </c>
      <c r="M22" s="170">
        <v>34.799999999999997</v>
      </c>
      <c r="N22" s="346">
        <v>140</v>
      </c>
      <c r="O22" s="357">
        <v>0.16</v>
      </c>
      <c r="P22" s="392">
        <v>4.26</v>
      </c>
      <c r="Q22" s="384">
        <v>2.39</v>
      </c>
      <c r="R22" s="170">
        <v>34.799999999999997</v>
      </c>
      <c r="S22" s="346">
        <v>140</v>
      </c>
      <c r="T22" s="347">
        <v>0.16</v>
      </c>
    </row>
    <row r="23" spans="1:20" ht="25.5" customHeight="1" thickBot="1" x14ac:dyDescent="0.3">
      <c r="A23" s="270"/>
      <c r="B23" s="270"/>
      <c r="C23" s="399" t="s">
        <v>107</v>
      </c>
      <c r="D23" s="271"/>
      <c r="E23" s="272"/>
      <c r="F23" s="273"/>
      <c r="G23" s="272"/>
      <c r="H23" s="290" t="e">
        <f>F23*#REF!/1000</f>
        <v>#REF!</v>
      </c>
      <c r="I23" s="272"/>
      <c r="J23" s="275"/>
      <c r="K23" s="336">
        <f>SUM(K21:K22)</f>
        <v>5.26</v>
      </c>
      <c r="L23" s="335">
        <f t="shared" ref="L23:T23" si="30">SUM(L21:L22)</f>
        <v>2.39</v>
      </c>
      <c r="M23" s="335">
        <f t="shared" si="30"/>
        <v>62.199999999999996</v>
      </c>
      <c r="N23" s="335">
        <f t="shared" si="30"/>
        <v>252</v>
      </c>
      <c r="O23" s="371">
        <f t="shared" si="30"/>
        <v>2.96</v>
      </c>
      <c r="P23" s="337">
        <f t="shared" si="30"/>
        <v>5.26</v>
      </c>
      <c r="Q23" s="376">
        <f t="shared" si="30"/>
        <v>2.39</v>
      </c>
      <c r="R23" s="335">
        <f t="shared" si="30"/>
        <v>62.199999999999996</v>
      </c>
      <c r="S23" s="335">
        <f t="shared" si="30"/>
        <v>252</v>
      </c>
      <c r="T23" s="349">
        <f t="shared" si="30"/>
        <v>2.96</v>
      </c>
    </row>
    <row r="24" spans="1:20" ht="24" customHeight="1" thickBot="1" x14ac:dyDescent="0.3">
      <c r="A24" s="281"/>
      <c r="B24" s="281"/>
      <c r="C24" s="402" t="s">
        <v>360</v>
      </c>
      <c r="D24" s="282"/>
      <c r="E24" s="283"/>
      <c r="F24" s="283"/>
      <c r="G24" s="283"/>
      <c r="H24" s="283"/>
      <c r="I24" s="272"/>
      <c r="J24" s="275"/>
      <c r="K24" s="338">
        <f t="shared" ref="K24:T24" si="31">K23+K19+K10</f>
        <v>68.08</v>
      </c>
      <c r="L24" s="343">
        <f t="shared" si="31"/>
        <v>52.930000000000007</v>
      </c>
      <c r="M24" s="343">
        <f t="shared" si="31"/>
        <v>282.78999999999996</v>
      </c>
      <c r="N24" s="343">
        <f t="shared" si="31"/>
        <v>1712.99</v>
      </c>
      <c r="O24" s="359">
        <f t="shared" si="31"/>
        <v>78.781999999999996</v>
      </c>
      <c r="P24" s="339">
        <f t="shared" si="31"/>
        <v>88.988</v>
      </c>
      <c r="Q24" s="360">
        <f t="shared" si="31"/>
        <v>72.481999999999999</v>
      </c>
      <c r="R24" s="343">
        <f t="shared" si="31"/>
        <v>350.3</v>
      </c>
      <c r="S24" s="343">
        <f t="shared" si="31"/>
        <v>2461.835</v>
      </c>
      <c r="T24" s="344">
        <f t="shared" si="31"/>
        <v>87.562899999999999</v>
      </c>
    </row>
  </sheetData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409" t="s">
        <v>300</v>
      </c>
      <c r="D1" s="409"/>
      <c r="E1" s="409"/>
      <c r="F1" s="409"/>
      <c r="G1" s="409"/>
    </row>
    <row r="2" spans="2:7" x14ac:dyDescent="0.25">
      <c r="B2" s="8"/>
      <c r="C2" s="220" t="s">
        <v>122</v>
      </c>
      <c r="D2" s="220" t="s">
        <v>123</v>
      </c>
      <c r="E2" s="220" t="s">
        <v>124</v>
      </c>
      <c r="F2" s="220" t="s">
        <v>125</v>
      </c>
      <c r="G2" s="220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394" t="e">
        <f>'Меню 18 ти дневное'!#REF!</f>
        <v>#REF!</v>
      </c>
      <c r="D13" s="394" t="e">
        <f>'Меню 18 ти дневное'!#REF!</f>
        <v>#REF!</v>
      </c>
      <c r="E13" s="394" t="e">
        <f>'Меню 18 ти дневное'!#REF!</f>
        <v>#REF!</v>
      </c>
      <c r="F13" s="394" t="e">
        <f>'Меню 18 ти дневное'!#REF!</f>
        <v>#REF!</v>
      </c>
      <c r="G13" s="394" t="e">
        <f>'Меню 18 ти дневное'!#REF!</f>
        <v>#REF!</v>
      </c>
    </row>
    <row r="14" spans="2:7" x14ac:dyDescent="0.25">
      <c r="B14" s="104" t="s">
        <v>341</v>
      </c>
      <c r="C14" s="394" t="e">
        <f>'Меню 18 ти дневное'!#REF!</f>
        <v>#REF!</v>
      </c>
      <c r="D14" s="394" t="e">
        <f>'Меню 18 ти дневное'!#REF!</f>
        <v>#REF!</v>
      </c>
      <c r="E14" s="394" t="e">
        <f>'Меню 18 ти дневное'!#REF!</f>
        <v>#REF!</v>
      </c>
      <c r="F14" s="394" t="e">
        <f>'Меню 18 ти дневное'!#REF!</f>
        <v>#REF!</v>
      </c>
      <c r="G14" s="394" t="e">
        <f>'Меню 18 ти дневное'!#REF!</f>
        <v>#REF!</v>
      </c>
    </row>
    <row r="15" spans="2:7" x14ac:dyDescent="0.25">
      <c r="B15" s="104" t="s">
        <v>342</v>
      </c>
      <c r="C15" s="394" t="e">
        <f>'Меню 18 ти дневное'!#REF!</f>
        <v>#REF!</v>
      </c>
      <c r="D15" s="394" t="e">
        <f>'Меню 18 ти дневное'!#REF!</f>
        <v>#REF!</v>
      </c>
      <c r="E15" s="394" t="e">
        <f>'Меню 18 ти дневное'!#REF!</f>
        <v>#REF!</v>
      </c>
      <c r="F15" s="394" t="e">
        <f>'Меню 18 ти дневное'!#REF!</f>
        <v>#REF!</v>
      </c>
      <c r="G15" s="394" t="e">
        <f>'Меню 18 ти дневное'!#REF!</f>
        <v>#REF!</v>
      </c>
    </row>
    <row r="16" spans="2:7" x14ac:dyDescent="0.25">
      <c r="B16" s="104" t="s">
        <v>343</v>
      </c>
      <c r="C16" s="394" t="e">
        <f>'Меню 18 ти дневное'!#REF!</f>
        <v>#REF!</v>
      </c>
      <c r="D16" s="394" t="e">
        <f>'Меню 18 ти дневное'!#REF!</f>
        <v>#REF!</v>
      </c>
      <c r="E16" s="394" t="e">
        <f>'Меню 18 ти дневное'!#REF!</f>
        <v>#REF!</v>
      </c>
      <c r="F16" s="394" t="e">
        <f>'Меню 18 ти дневное'!#REF!</f>
        <v>#REF!</v>
      </c>
      <c r="G16" s="394" t="e">
        <f>'Меню 18 ти дневное'!#REF!</f>
        <v>#REF!</v>
      </c>
    </row>
    <row r="17" spans="2:7" x14ac:dyDescent="0.25">
      <c r="B17" s="104" t="s">
        <v>344</v>
      </c>
      <c r="C17" s="394" t="e">
        <f>'Меню 18 ти дневное'!#REF!</f>
        <v>#REF!</v>
      </c>
      <c r="D17" s="394" t="e">
        <f>'Меню 18 ти дневное'!#REF!</f>
        <v>#REF!</v>
      </c>
      <c r="E17" s="394" t="e">
        <f>'Меню 18 ти дневное'!#REF!</f>
        <v>#REF!</v>
      </c>
      <c r="F17" s="394" t="e">
        <f>'Меню 18 ти дневное'!#REF!</f>
        <v>#REF!</v>
      </c>
      <c r="G17" s="394" t="e">
        <f>'Меню 18 ти дневное'!#REF!</f>
        <v>#REF!</v>
      </c>
    </row>
    <row r="18" spans="2:7" x14ac:dyDescent="0.25">
      <c r="B18" s="104" t="s">
        <v>345</v>
      </c>
      <c r="C18" s="394" t="e">
        <f>'Меню 18 ти дневное'!#REF!</f>
        <v>#REF!</v>
      </c>
      <c r="D18" s="394" t="e">
        <f>'Меню 18 ти дневное'!#REF!</f>
        <v>#REF!</v>
      </c>
      <c r="E18" s="394" t="e">
        <f>'Меню 18 ти дневное'!#REF!</f>
        <v>#REF!</v>
      </c>
      <c r="F18" s="394" t="e">
        <f>'Меню 18 ти дневное'!#REF!</f>
        <v>#REF!</v>
      </c>
      <c r="G18" s="394" t="e">
        <f>'Меню 18 ти дневное'!#REF!</f>
        <v>#REF!</v>
      </c>
    </row>
    <row r="19" spans="2:7" x14ac:dyDescent="0.25">
      <c r="B19" s="104" t="s">
        <v>346</v>
      </c>
      <c r="C19" s="394" t="e">
        <f>'Меню 18 ти дневное'!#REF!</f>
        <v>#REF!</v>
      </c>
      <c r="D19" s="394" t="e">
        <f>'Меню 18 ти дневное'!#REF!</f>
        <v>#REF!</v>
      </c>
      <c r="E19" s="394" t="e">
        <f>'Меню 18 ти дневное'!#REF!</f>
        <v>#REF!</v>
      </c>
      <c r="F19" s="394" t="e">
        <f>'Меню 18 ти дневное'!#REF!</f>
        <v>#REF!</v>
      </c>
      <c r="G19" s="394" t="e">
        <f>'Меню 18 ти дневное'!#REF!</f>
        <v>#REF!</v>
      </c>
    </row>
    <row r="20" spans="2:7" x14ac:dyDescent="0.25">
      <c r="B20" s="104" t="s">
        <v>347</v>
      </c>
      <c r="C20" s="394" t="e">
        <f>'Меню 18 ти дневное'!#REF!</f>
        <v>#REF!</v>
      </c>
      <c r="D20" s="394" t="e">
        <f>'Меню 18 ти дневное'!#REF!</f>
        <v>#REF!</v>
      </c>
      <c r="E20" s="394" t="e">
        <f>'Меню 18 ти дневное'!#REF!</f>
        <v>#REF!</v>
      </c>
      <c r="F20" s="394" t="e">
        <f>'Меню 18 ти дневное'!#REF!</f>
        <v>#REF!</v>
      </c>
      <c r="G20" s="394" t="e">
        <f>'Меню 18 ти дневное'!#REF!</f>
        <v>#REF!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19" t="e">
        <f>C21/18</f>
        <v>#REF!</v>
      </c>
      <c r="D22" s="219" t="e">
        <f t="shared" ref="D22:G22" si="1">D21/18</f>
        <v>#REF!</v>
      </c>
      <c r="E22" s="219" t="e">
        <f t="shared" si="1"/>
        <v>#REF!</v>
      </c>
      <c r="F22" s="219" t="e">
        <f t="shared" si="1"/>
        <v>#REF!</v>
      </c>
      <c r="G22" s="219" t="e">
        <f t="shared" si="1"/>
        <v>#REF!</v>
      </c>
    </row>
    <row r="23" spans="2:7" ht="15.75" x14ac:dyDescent="0.25">
      <c r="B23" s="225" t="s">
        <v>351</v>
      </c>
      <c r="C23" s="225">
        <v>0.99</v>
      </c>
      <c r="D23" s="225">
        <v>1</v>
      </c>
      <c r="E23" s="395" t="e">
        <f>E22/(C22+D22)*2</f>
        <v>#REF!</v>
      </c>
      <c r="F23" s="8"/>
      <c r="G23" s="8"/>
    </row>
    <row r="24" spans="2:7" x14ac:dyDescent="0.25">
      <c r="B24" s="403" t="s">
        <v>355</v>
      </c>
      <c r="C24" s="404"/>
      <c r="D24" s="404"/>
      <c r="E24" s="404"/>
      <c r="F24" s="404"/>
      <c r="G24" s="405"/>
    </row>
    <row r="25" spans="2:7" x14ac:dyDescent="0.25">
      <c r="B25" s="406"/>
      <c r="C25" s="407"/>
      <c r="D25" s="407"/>
      <c r="E25" s="407"/>
      <c r="F25" s="407"/>
      <c r="G25" s="408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411" t="s">
        <v>350</v>
      </c>
      <c r="G1" s="412"/>
      <c r="H1" s="412"/>
      <c r="I1" s="412"/>
      <c r="J1" s="413"/>
    </row>
    <row r="2" spans="1:18" x14ac:dyDescent="0.25">
      <c r="F2" s="414"/>
      <c r="G2" s="415"/>
      <c r="H2" s="415"/>
      <c r="I2" s="415"/>
      <c r="J2" s="416"/>
    </row>
    <row r="3" spans="1:18" x14ac:dyDescent="0.25">
      <c r="F3" s="414"/>
      <c r="G3" s="415"/>
      <c r="H3" s="415"/>
      <c r="I3" s="415"/>
      <c r="J3" s="416"/>
    </row>
    <row r="4" spans="1:18" x14ac:dyDescent="0.25">
      <c r="F4" s="414"/>
      <c r="G4" s="415"/>
      <c r="H4" s="415"/>
      <c r="I4" s="415"/>
      <c r="J4" s="416"/>
    </row>
    <row r="5" spans="1:18" x14ac:dyDescent="0.25">
      <c r="F5" s="414"/>
      <c r="G5" s="415"/>
      <c r="H5" s="415"/>
      <c r="I5" s="415"/>
      <c r="J5" s="416"/>
    </row>
    <row r="6" spans="1:18" x14ac:dyDescent="0.25">
      <c r="F6" s="414"/>
      <c r="G6" s="415"/>
      <c r="H6" s="415"/>
      <c r="I6" s="415"/>
      <c r="J6" s="416"/>
    </row>
    <row r="7" spans="1:18" x14ac:dyDescent="0.25">
      <c r="F7" s="414"/>
      <c r="G7" s="415"/>
      <c r="H7" s="415"/>
      <c r="I7" s="415"/>
      <c r="J7" s="416"/>
    </row>
    <row r="8" spans="1:18" x14ac:dyDescent="0.25">
      <c r="F8" s="414"/>
      <c r="G8" s="415"/>
      <c r="H8" s="415"/>
      <c r="I8" s="415"/>
      <c r="J8" s="416"/>
      <c r="M8" s="410"/>
      <c r="N8" s="410"/>
      <c r="O8" s="410"/>
      <c r="P8" s="410"/>
      <c r="Q8" s="410"/>
      <c r="R8" s="410"/>
    </row>
    <row r="9" spans="1:18" x14ac:dyDescent="0.25">
      <c r="F9" s="417"/>
      <c r="G9" s="418"/>
      <c r="H9" s="418"/>
      <c r="I9" s="418"/>
      <c r="J9" s="419"/>
      <c r="M9" s="410"/>
      <c r="N9" s="410"/>
      <c r="O9" s="410"/>
      <c r="P9" s="410"/>
      <c r="Q9" s="410"/>
      <c r="R9" s="410"/>
    </row>
    <row r="10" spans="1:18" x14ac:dyDescent="0.25">
      <c r="M10" s="410"/>
      <c r="N10" s="410"/>
      <c r="O10" s="410"/>
      <c r="P10" s="410"/>
      <c r="Q10" s="410"/>
      <c r="R10" s="410"/>
    </row>
    <row r="11" spans="1:18" x14ac:dyDescent="0.25">
      <c r="M11" s="410"/>
      <c r="N11" s="410"/>
      <c r="O11" s="410"/>
      <c r="P11" s="410"/>
      <c r="Q11" s="410"/>
      <c r="R11" s="410"/>
    </row>
    <row r="12" spans="1:18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</row>
    <row r="13" spans="1:18" ht="41.25" customHeight="1" x14ac:dyDescent="0.3">
      <c r="A13" s="420" t="s">
        <v>348</v>
      </c>
      <c r="B13" s="420"/>
      <c r="C13" s="420"/>
      <c r="D13" s="420"/>
      <c r="E13" s="420"/>
      <c r="F13" s="420"/>
      <c r="G13" s="420"/>
      <c r="H13" s="420"/>
      <c r="I13" s="420"/>
      <c r="J13" s="420"/>
      <c r="K13" s="420"/>
    </row>
    <row r="14" spans="1:18" ht="15.75" x14ac:dyDescent="0.25">
      <c r="A14" s="421" t="s">
        <v>349</v>
      </c>
      <c r="B14" s="421"/>
      <c r="C14" s="421"/>
      <c r="D14" s="421"/>
      <c r="E14" s="421"/>
      <c r="F14" s="421"/>
      <c r="G14" s="421"/>
      <c r="H14" s="421"/>
      <c r="I14" s="421"/>
      <c r="J14" s="421"/>
      <c r="K14" s="421"/>
    </row>
    <row r="15" spans="1:18" ht="127.5" customHeight="1" x14ac:dyDescent="0.25">
      <c r="A15" s="422" t="s">
        <v>356</v>
      </c>
      <c r="B15" s="422"/>
      <c r="C15" s="422"/>
      <c r="D15" s="422"/>
      <c r="E15" s="422"/>
      <c r="F15" s="422"/>
      <c r="G15" s="422"/>
      <c r="H15" s="422"/>
      <c r="I15" s="422"/>
      <c r="J15" s="422"/>
      <c r="K15" s="422"/>
    </row>
    <row r="16" spans="1:18" ht="18.75" x14ac:dyDescent="0.3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</row>
    <row r="17" spans="1:11" ht="18.75" x14ac:dyDescent="0.3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</row>
    <row r="18" spans="1:11" ht="18.75" x14ac:dyDescent="0.3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</row>
    <row r="19" spans="1:11" ht="18.75" x14ac:dyDescent="0.3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</row>
    <row r="20" spans="1:11" ht="18.75" x14ac:dyDescent="0.3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</row>
    <row r="21" spans="1:11" ht="18.75" x14ac:dyDescent="0.3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3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423"/>
      <c r="M160" s="423"/>
      <c r="N160" s="423"/>
      <c r="O160" s="423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1"/>
      <c r="L390" s="221"/>
      <c r="M390" s="221"/>
      <c r="N390" s="221"/>
      <c r="O390" s="221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423"/>
      <c r="M754" s="423"/>
      <c r="N754" s="423"/>
      <c r="O754" s="423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1"/>
      <c r="L966" s="221"/>
      <c r="M966" s="221"/>
      <c r="N966" s="221"/>
      <c r="O966" s="221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424"/>
      <c r="B1043" s="425"/>
      <c r="C1043" s="425"/>
      <c r="D1043" s="426"/>
      <c r="E1043" s="425"/>
      <c r="F1043" s="427"/>
      <c r="G1043" s="425"/>
      <c r="H1043" s="428"/>
      <c r="I1043" s="429"/>
      <c r="J1043" s="429"/>
      <c r="K1043" s="425"/>
      <c r="L1043" s="425"/>
      <c r="M1043" s="425"/>
      <c r="N1043" s="430"/>
    </row>
    <row r="1044" spans="1:15" x14ac:dyDescent="0.25">
      <c r="A1044" s="431"/>
      <c r="B1044" s="432"/>
      <c r="C1044" s="432"/>
      <c r="D1044" s="433"/>
      <c r="E1044" s="432"/>
      <c r="F1044" s="434"/>
      <c r="G1044" s="432"/>
      <c r="H1044" s="435"/>
      <c r="I1044" s="436"/>
      <c r="J1044" s="436"/>
      <c r="K1044" s="432"/>
      <c r="L1044" s="432"/>
      <c r="M1044" s="432"/>
      <c r="N1044" s="437"/>
    </row>
    <row r="1045" spans="1:15" x14ac:dyDescent="0.25">
      <c r="A1045" s="438"/>
      <c r="B1045" s="439"/>
      <c r="C1045" s="439"/>
      <c r="D1045" s="440"/>
      <c r="E1045" s="439"/>
      <c r="F1045" s="441"/>
      <c r="G1045" s="439"/>
      <c r="H1045" s="442"/>
      <c r="I1045" s="443"/>
      <c r="J1045" s="443"/>
      <c r="K1045" s="439"/>
      <c r="L1045" s="439"/>
      <c r="M1045" s="439"/>
      <c r="N1045" s="444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2024-06-10T07:17:46Z</dcterms:modified>
</cp:coreProperties>
</file>