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66" i="1" l="1"/>
  <c r="O66" i="1"/>
  <c r="N66" i="1"/>
  <c r="M66" i="1"/>
  <c r="L66" i="1"/>
  <c r="K66" i="1"/>
  <c r="S64" i="1"/>
  <c r="S66" i="1" s="1"/>
  <c r="R64" i="1"/>
  <c r="R66" i="1" s="1"/>
  <c r="Q64" i="1"/>
  <c r="Q66" i="1" s="1"/>
  <c r="P64" i="1"/>
  <c r="P66" i="1" s="1"/>
  <c r="E62" i="1"/>
  <c r="H62" i="1" s="1"/>
  <c r="O61" i="1"/>
  <c r="N61" i="1"/>
  <c r="M61" i="1"/>
  <c r="L61" i="1"/>
  <c r="K61" i="1"/>
  <c r="T60" i="1"/>
  <c r="S60" i="1"/>
  <c r="R60" i="1"/>
  <c r="Q60" i="1"/>
  <c r="P60" i="1"/>
  <c r="T59" i="1"/>
  <c r="S59" i="1"/>
  <c r="R59" i="1"/>
  <c r="Q59" i="1"/>
  <c r="P59" i="1"/>
  <c r="H58" i="1"/>
  <c r="H57" i="1"/>
  <c r="H56" i="1"/>
  <c r="H55" i="1"/>
  <c r="E55" i="1"/>
  <c r="I57" i="1" s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T38" i="1"/>
  <c r="S38" i="1"/>
  <c r="R38" i="1"/>
  <c r="Q38" i="1"/>
  <c r="P38" i="1"/>
  <c r="H38" i="1"/>
  <c r="T37" i="1"/>
  <c r="S37" i="1"/>
  <c r="R37" i="1"/>
  <c r="Q37" i="1"/>
  <c r="P37" i="1"/>
  <c r="H37" i="1"/>
  <c r="T36" i="1"/>
  <c r="S36" i="1"/>
  <c r="R36" i="1"/>
  <c r="Q36" i="1"/>
  <c r="P36" i="1"/>
  <c r="H36" i="1"/>
  <c r="T35" i="1"/>
  <c r="S35" i="1"/>
  <c r="R35" i="1"/>
  <c r="Q35" i="1"/>
  <c r="P35" i="1"/>
  <c r="H35" i="1"/>
  <c r="T34" i="1"/>
  <c r="S34" i="1"/>
  <c r="R34" i="1"/>
  <c r="Q34" i="1"/>
  <c r="P34" i="1"/>
  <c r="H34" i="1"/>
  <c r="T33" i="1"/>
  <c r="S33" i="1"/>
  <c r="R33" i="1"/>
  <c r="Q33" i="1"/>
  <c r="P33" i="1"/>
  <c r="H33" i="1"/>
  <c r="T32" i="1"/>
  <c r="S32" i="1"/>
  <c r="R32" i="1"/>
  <c r="Q32" i="1"/>
  <c r="P32" i="1"/>
  <c r="H32" i="1"/>
  <c r="T31" i="1"/>
  <c r="S31" i="1"/>
  <c r="R31" i="1"/>
  <c r="Q31" i="1"/>
  <c r="P31" i="1"/>
  <c r="H31" i="1"/>
  <c r="T30" i="1"/>
  <c r="S30" i="1"/>
  <c r="R30" i="1"/>
  <c r="Q30" i="1"/>
  <c r="P30" i="1"/>
  <c r="H30" i="1"/>
  <c r="E30" i="1"/>
  <c r="E38" i="1" s="1"/>
  <c r="I43" i="1" s="1"/>
  <c r="H29" i="1"/>
  <c r="H28" i="1"/>
  <c r="H27" i="1"/>
  <c r="H26" i="1"/>
  <c r="H25" i="1"/>
  <c r="T24" i="1"/>
  <c r="S24" i="1"/>
  <c r="R24" i="1"/>
  <c r="Q24" i="1"/>
  <c r="P24" i="1"/>
  <c r="O22" i="1"/>
  <c r="N22" i="1"/>
  <c r="M22" i="1"/>
  <c r="L22" i="1"/>
  <c r="K22" i="1"/>
  <c r="H22" i="1"/>
  <c r="T20" i="1"/>
  <c r="S20" i="1"/>
  <c r="R20" i="1"/>
  <c r="Q20" i="1"/>
  <c r="P20" i="1"/>
  <c r="H20" i="1"/>
  <c r="H19" i="1"/>
  <c r="H18" i="1"/>
  <c r="H16" i="1"/>
  <c r="H15" i="1"/>
  <c r="H14" i="1"/>
  <c r="H13" i="1"/>
  <c r="T12" i="1"/>
  <c r="T22" i="1" s="1"/>
  <c r="S12" i="1"/>
  <c r="R12" i="1"/>
  <c r="Q12" i="1"/>
  <c r="P12" i="1"/>
  <c r="H12" i="1"/>
  <c r="E12" i="1"/>
  <c r="I14" i="1" s="1"/>
  <c r="I10" i="1"/>
  <c r="S6" i="1"/>
  <c r="R6" i="1"/>
  <c r="Q6" i="1"/>
  <c r="P6" i="1"/>
  <c r="P22" i="1" l="1"/>
  <c r="S22" i="1"/>
  <c r="P61" i="1"/>
  <c r="S61" i="1"/>
  <c r="Q22" i="1"/>
  <c r="K67" i="1"/>
  <c r="N67" i="1"/>
  <c r="R22" i="1"/>
  <c r="R61" i="1"/>
  <c r="Q61" i="1"/>
  <c r="T61" i="1"/>
  <c r="T67" i="1" s="1"/>
  <c r="L67" i="1"/>
  <c r="O67" i="1"/>
  <c r="M67" i="1"/>
  <c r="I33" i="1"/>
  <c r="Q67" i="1" l="1"/>
  <c r="P67" i="1"/>
  <c r="R67" i="1"/>
  <c r="S67" i="1"/>
  <c r="H10" i="1"/>
  <c r="H7" i="1"/>
  <c r="H64" i="1"/>
  <c r="H60" i="1"/>
  <c r="H59" i="1"/>
  <c r="H11" i="1"/>
  <c r="H9" i="1"/>
  <c r="H24" i="1"/>
  <c r="H8" i="1"/>
  <c r="D7" i="3" l="1"/>
  <c r="C9" i="3"/>
  <c r="E9" i="3"/>
  <c r="G9" i="3"/>
  <c r="D9" i="3"/>
  <c r="F9" i="3"/>
  <c r="C7" i="3"/>
  <c r="E7" i="3"/>
  <c r="G7" i="3"/>
  <c r="F7" i="3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</calcChain>
</file>

<file path=xl/sharedStrings.xml><?xml version="1.0" encoding="utf-8"?>
<sst xmlns="http://schemas.openxmlformats.org/spreadsheetml/2006/main" count="1993" uniqueCount="363">
  <si>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</si>
  <si>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</si>
  <si>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</si>
  <si>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</si>
  <si>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</si>
  <si>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</si>
  <si>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</si>
  <si>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</si>
  <si>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</si>
  <si>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</si>
  <si>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</si>
  <si>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</si>
  <si>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</si>
  <si>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</si>
  <si>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</si>
  <si>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</si>
  <si>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</si>
  <si>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</si>
  <si>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</si>
  <si>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</si>
  <si>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</si>
  <si>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</si>
  <si>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</si>
  <si>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</si>
  <si>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</si>
  <si>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</si>
  <si>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</si>
  <si>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</si>
  <si>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</si>
  <si>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</si>
  <si>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</si>
  <si>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</si>
  <si>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</si>
  <si>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</si>
  <si>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</si>
  <si>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</si>
  <si>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</si>
  <si>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</si>
  <si>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</si>
  <si>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</si>
  <si>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</si>
  <si>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</si>
  <si>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</si>
  <si>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</si>
  <si>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</si>
  <si>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</si>
  <si>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</si>
  <si>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</si>
  <si>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</si>
  <si>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</si>
  <si>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</si>
  <si>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</si>
  <si>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</si>
  <si>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</si>
  <si>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</si>
  <si>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</si>
  <si>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</si>
  <si>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</si>
  <si>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</si>
  <si>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</si>
  <si>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</si>
  <si>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</si>
  <si>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</si>
  <si>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</si>
  <si>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</si>
  <si>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</si>
  <si>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</si>
  <si>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</si>
  <si>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</si>
  <si>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</si>
  <si>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</si>
  <si>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</si>
  <si>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</si>
  <si>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</si>
  <si>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</si>
  <si>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</si>
  <si>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</si>
  <si>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</si>
  <si>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</si>
  <si>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</si>
  <si>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</si>
  <si>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</si>
  <si>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</si>
  <si>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</si>
  <si>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</si>
  <si>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</si>
  <si>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</si>
  <si>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</si>
  <si>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</si>
  <si>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</si>
  <si>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</si>
  <si>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</si>
  <si>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</si>
  <si>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</si>
  <si>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</si>
  <si>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</si>
  <si>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</si>
  <si>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</si>
  <si>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</si>
  <si>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</si>
  <si>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</si>
  <si>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</si>
  <si>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</si>
  <si>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</si>
  <si>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</si>
  <si>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</si>
  <si>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</si>
  <si>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</si>
  <si>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</si>
  <si>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</si>
  <si>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</si>
  <si>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</si>
  <si>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</si>
  <si>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</si>
  <si>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</si>
  <si>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</si>
  <si>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</si>
  <si>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</si>
  <si>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</si>
  <si>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</si>
  <si>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</si>
  <si>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</si>
  <si>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</si>
  <si>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</si>
  <si>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</si>
  <si>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</si>
  <si>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</si>
  <si>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</si>
  <si>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</si>
  <si>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</si>
  <si>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</si>
  <si>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</si>
  <si>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</si>
  <si>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</si>
  <si>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</si>
  <si>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</si>
  <si>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</si>
  <si>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</si>
  <si>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</si>
  <si>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</si>
  <si>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</si>
  <si>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</si>
  <si>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</si>
  <si>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</si>
  <si>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</si>
  <si>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</si>
  <si>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</si>
  <si>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</si>
  <si>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</si>
  <si>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</si>
  <si>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</si>
  <si>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</si>
  <si>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</si>
  <si>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</si>
  <si>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</si>
  <si>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</si>
  <si>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</si>
  <si>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</si>
  <si>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</si>
  <si>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</si>
  <si>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</si>
  <si>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</si>
  <si>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</si>
  <si>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</si>
  <si>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</si>
  <si>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</si>
  <si>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</si>
  <si>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</si>
  <si>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</si>
  <si>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</si>
  <si>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</si>
  <si>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</si>
  <si>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</si>
  <si>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</si>
  <si>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</si>
  <si>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</si>
  <si>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</si>
  <si>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</si>
  <si>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</si>
  <si>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</si>
  <si>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</si>
  <si>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</si>
  <si>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</si>
  <si>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</si>
  <si>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</si>
  <si>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</si>
  <si>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</si>
  <si>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</si>
  <si>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</si>
  <si>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</si>
  <si>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</si>
  <si>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</si>
  <si>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</si>
  <si>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</si>
  <si>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</si>
  <si>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</si>
  <si>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</si>
  <si>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</si>
  <si>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</si>
  <si>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</si>
  <si>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</si>
  <si>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</si>
  <si>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</si>
  <si>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</si>
  <si>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</si>
  <si>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</si>
  <si>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</si>
  <si>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</si>
  <si>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</si>
  <si>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</si>
  <si>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</si>
  <si>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</si>
  <si>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</si>
  <si>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</si>
  <si>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</si>
  <si>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</si>
  <si>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</si>
  <si>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</si>
  <si>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</si>
  <si>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</si>
  <si>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</si>
  <si>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</si>
  <si>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</si>
  <si>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</si>
  <si>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</si>
  <si>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</si>
  <si>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</si>
  <si>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</si>
  <si>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</si>
  <si>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</si>
  <si>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</si>
  <si>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</si>
  <si>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</si>
  <si>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</si>
  <si>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</si>
  <si>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</si>
  <si>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</si>
  <si>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</si>
  <si>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</si>
  <si>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</si>
  <si>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</si>
  <si>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</si>
  <si>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</si>
  <si>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</si>
  <si>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</si>
  <si>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</si>
  <si>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</si>
  <si>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</si>
  <si>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</si>
  <si>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</si>
  <si>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</si>
  <si>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</si>
  <si>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</si>
  <si>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</si>
  <si>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</si>
  <si>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</si>
  <si>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</si>
  <si>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</si>
  <si>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</si>
  <si>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</si>
  <si>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</si>
  <si>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</si>
  <si>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</si>
  <si>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</si>
  <si>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</si>
  <si>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</si>
  <si>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</si>
  <si>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</si>
  <si>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</si>
  <si>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</si>
  <si>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</si>
  <si>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</si>
  <si>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</si>
  <si>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</si>
  <si>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</si>
  <si>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</si>
  <si>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</si>
  <si>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</si>
  <si>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</si>
  <si>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</si>
  <si>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</si>
  <si>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</si>
  <si>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</si>
  <si>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</si>
  <si>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</si>
  <si>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</si>
  <si>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</si>
  <si>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</si>
  <si>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</si>
  <si>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</si>
  <si>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</si>
  <si>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</si>
  <si>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</si>
  <si>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</si>
  <si>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</si>
  <si>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</si>
  <si>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</si>
  <si>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</si>
  <si>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</si>
  <si>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</si>
  <si>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</si>
  <si>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</si>
  <si>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</si>
  <si>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</si>
  <si>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</si>
  <si>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</si>
  <si>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</si>
  <si>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</si>
  <si>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</si>
  <si>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</si>
  <si>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</si>
  <si>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</si>
  <si>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</si>
  <si>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</si>
  <si>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</si>
  <si>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</si>
  <si>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</si>
  <si>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</si>
  <si>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</si>
  <si>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</si>
  <si>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</si>
  <si>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</si>
  <si>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</si>
  <si>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</si>
  <si>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</si>
  <si>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</si>
  <si>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</si>
  <si>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</si>
  <si>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</si>
  <si>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</si>
  <si>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</si>
  <si>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</si>
  <si>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</si>
  <si>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</si>
  <si>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</si>
  <si>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</si>
  <si>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</si>
  <si>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</si>
  <si>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</si>
  <si>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</si>
  <si>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</si>
  <si>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</si>
  <si>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</si>
  <si>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</si>
  <si>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</si>
  <si>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</si>
  <si>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</si>
  <si>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</si>
  <si>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</si>
  <si>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</si>
  <si>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</si>
  <si>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</si>
  <si>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Чай с сахаром</t>
  </si>
  <si>
    <t>Винегрет</t>
  </si>
  <si>
    <t>Белки при расчете соотношения всегда берутся за 1</t>
  </si>
  <si>
    <t xml:space="preserve">Омлет натуральный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</si>
  <si>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</si>
  <si>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Птица, тушенная в соусе с овощами( лук, морковь.картофель)</t>
  </si>
  <si>
    <t xml:space="preserve">Булочка сырная </t>
  </si>
  <si>
    <t>1 шт</t>
  </si>
  <si>
    <t>Компот из свежих фруктов(яблоко)</t>
  </si>
  <si>
    <t xml:space="preserve"> </t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</si>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</sst>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7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42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49" fontId="16" fillId="0" borderId="38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wrapText="1"/>
    </xf>
    <xf numFmtId="0" fontId="0" fillId="4" borderId="39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28" xfId="0" applyNumberFormat="1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2" fontId="26" fillId="4" borderId="38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0" fontId="26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48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166" fontId="15" fillId="5" borderId="22" xfId="1" applyNumberFormat="1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48" fillId="5" borderId="30" xfId="0" applyFont="1" applyFill="1" applyBorder="1" applyAlignment="1">
      <alignment horizontal="center"/>
    </xf>
    <xf numFmtId="166" fontId="15" fillId="5" borderId="2" xfId="1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vertical="center" wrapText="1"/>
    </xf>
    <xf numFmtId="166" fontId="26" fillId="0" borderId="1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" fontId="4" fillId="0" borderId="27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6" fillId="0" borderId="53" xfId="0" applyNumberFormat="1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/>
    </xf>
    <xf numFmtId="170" fontId="26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66" fontId="15" fillId="0" borderId="19" xfId="1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15" fillId="0" borderId="0" xfId="1" applyNumberFormat="1" applyFont="1"/>
    <xf numFmtId="0" fontId="49" fillId="0" borderId="38" xfId="0" applyFont="1" applyBorder="1" applyAlignment="1">
      <alignment horizontal="center"/>
    </xf>
    <xf numFmtId="0" fontId="50" fillId="0" borderId="38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horizontal="center" wrapText="1"/>
    </xf>
    <xf numFmtId="0" fontId="53" fillId="0" borderId="41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 applyAlignment="1">
      <alignment horizontal="center"/>
    </xf>
    <xf numFmtId="0" fontId="56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9"/>
  <sheetViews>
    <sheetView tabSelected="1" topLeftCell="A6" zoomScale="90" zoomScaleNormal="90" workbookViewId="0">
      <selection activeCell="L3" sqref="L3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21.75" thickBot="1" x14ac:dyDescent="0.4">
      <c r="D1" s="226" t="s">
        <v>108</v>
      </c>
      <c r="E1" s="127"/>
      <c r="F1" s="127"/>
      <c r="G1" s="127"/>
      <c r="H1" s="127"/>
      <c r="I1" s="127"/>
      <c r="J1" s="477">
        <v>21</v>
      </c>
      <c r="K1" s="478" t="s">
        <v>362</v>
      </c>
      <c r="M1" s="227"/>
      <c r="N1" s="227"/>
      <c r="O1" s="227"/>
    </row>
    <row r="2" spans="1:20" ht="19.5" thickBot="1" x14ac:dyDescent="0.35">
      <c r="A2" s="245"/>
      <c r="B2" s="245"/>
      <c r="C2" s="246"/>
      <c r="D2" s="370" t="s">
        <v>361</v>
      </c>
      <c r="E2" s="371"/>
      <c r="F2" s="371"/>
      <c r="G2" s="371"/>
      <c r="H2" s="372"/>
      <c r="I2" s="371"/>
      <c r="J2" s="373"/>
      <c r="K2" s="374"/>
      <c r="L2" s="371"/>
      <c r="M2" s="371"/>
      <c r="N2" s="371"/>
      <c r="O2" s="375"/>
      <c r="P2" s="246"/>
      <c r="Q2" s="376"/>
      <c r="R2" s="371"/>
      <c r="S2" s="371"/>
      <c r="T2" s="373"/>
    </row>
    <row r="3" spans="1:20" ht="18.75" x14ac:dyDescent="0.3">
      <c r="A3" s="242"/>
      <c r="B3" s="242"/>
      <c r="C3" s="243"/>
      <c r="D3" s="377" t="s">
        <v>343</v>
      </c>
      <c r="E3" s="240" t="s">
        <v>74</v>
      </c>
      <c r="F3" s="240"/>
      <c r="G3" s="240"/>
      <c r="H3" s="378"/>
      <c r="I3" s="240"/>
      <c r="J3" s="241"/>
      <c r="K3" s="244"/>
      <c r="L3" s="240"/>
      <c r="M3" s="240"/>
      <c r="N3" s="240"/>
      <c r="O3" s="252"/>
      <c r="P3" s="258"/>
      <c r="Q3" s="257"/>
      <c r="R3" s="250"/>
      <c r="S3" s="250"/>
      <c r="T3" s="251"/>
    </row>
    <row r="4" spans="1:20" ht="30" x14ac:dyDescent="0.25">
      <c r="A4" s="236" t="s">
        <v>110</v>
      </c>
      <c r="B4" s="228" t="s">
        <v>109</v>
      </c>
      <c r="C4" s="235" t="s">
        <v>18</v>
      </c>
      <c r="D4" s="379" t="s">
        <v>19</v>
      </c>
      <c r="E4" s="380" t="s">
        <v>29</v>
      </c>
      <c r="F4" s="380" t="s">
        <v>20</v>
      </c>
      <c r="G4" s="380" t="s">
        <v>21</v>
      </c>
      <c r="H4" s="381" t="s">
        <v>33</v>
      </c>
      <c r="I4" s="380"/>
      <c r="J4" s="379" t="s">
        <v>19</v>
      </c>
      <c r="K4" s="382" t="s">
        <v>23</v>
      </c>
      <c r="L4" s="383" t="s">
        <v>24</v>
      </c>
      <c r="M4" s="383" t="s">
        <v>22</v>
      </c>
      <c r="N4" s="384" t="s">
        <v>25</v>
      </c>
      <c r="O4" s="385" t="s">
        <v>26</v>
      </c>
      <c r="P4" s="386" t="s">
        <v>23</v>
      </c>
      <c r="Q4" s="387" t="s">
        <v>24</v>
      </c>
      <c r="R4" s="383" t="s">
        <v>22</v>
      </c>
      <c r="S4" s="384" t="s">
        <v>25</v>
      </c>
      <c r="T4" s="388" t="s">
        <v>26</v>
      </c>
    </row>
    <row r="5" spans="1:20" ht="20.25" x14ac:dyDescent="0.3">
      <c r="A5" s="229"/>
      <c r="B5" s="232" t="s">
        <v>28</v>
      </c>
      <c r="C5" s="460"/>
      <c r="D5" s="389"/>
      <c r="E5" s="380"/>
      <c r="F5" s="380"/>
      <c r="G5" s="380"/>
      <c r="H5" s="381"/>
      <c r="I5" s="380"/>
      <c r="J5" s="390"/>
      <c r="K5" s="382"/>
      <c r="L5" s="383"/>
      <c r="M5" s="383"/>
      <c r="N5" s="384"/>
      <c r="O5" s="385"/>
      <c r="P5" s="386"/>
      <c r="Q5" s="387"/>
      <c r="R5" s="383"/>
      <c r="S5" s="384"/>
      <c r="T5" s="388"/>
    </row>
    <row r="6" spans="1:20" ht="24.75" customHeight="1" x14ac:dyDescent="0.25">
      <c r="A6" s="230" t="s">
        <v>224</v>
      </c>
      <c r="B6" s="229"/>
      <c r="C6" s="461" t="s">
        <v>355</v>
      </c>
      <c r="D6" s="262">
        <v>200</v>
      </c>
      <c r="E6" s="263">
        <v>200</v>
      </c>
      <c r="F6" s="263">
        <v>200</v>
      </c>
      <c r="G6" s="263">
        <v>200</v>
      </c>
      <c r="H6" s="263">
        <v>200</v>
      </c>
      <c r="I6" s="263">
        <v>200</v>
      </c>
      <c r="J6" s="267">
        <v>200</v>
      </c>
      <c r="K6" s="262">
        <v>12.4</v>
      </c>
      <c r="L6" s="263">
        <v>18.600000000000001</v>
      </c>
      <c r="M6" s="263">
        <v>1.8</v>
      </c>
      <c r="N6" s="263">
        <v>227</v>
      </c>
      <c r="O6" s="264">
        <v>0.33</v>
      </c>
      <c r="P6" s="265">
        <f>K6*1.3</f>
        <v>16.12</v>
      </c>
      <c r="Q6" s="265">
        <f t="shared" ref="Q6" si="0">L6*1.3</f>
        <v>24.180000000000003</v>
      </c>
      <c r="R6" s="265">
        <f t="shared" ref="R6" si="1">M6*1.3</f>
        <v>2.3400000000000003</v>
      </c>
      <c r="S6" s="265">
        <f t="shared" ref="S6" si="2">N6*1.3</f>
        <v>295.10000000000002</v>
      </c>
      <c r="T6" s="265">
        <v>0.42</v>
      </c>
    </row>
    <row r="7" spans="1:20" ht="20.25" hidden="1" x14ac:dyDescent="0.25">
      <c r="A7" s="231"/>
      <c r="B7" s="230"/>
      <c r="C7" s="462" t="s">
        <v>168</v>
      </c>
      <c r="D7" s="262"/>
      <c r="E7" s="263"/>
      <c r="F7" s="263">
        <v>50</v>
      </c>
      <c r="G7" s="263">
        <v>50</v>
      </c>
      <c r="H7" s="391" t="e">
        <f>F7*#REF!/1000</f>
        <v>#REF!</v>
      </c>
      <c r="I7" s="263"/>
      <c r="J7" s="267">
        <v>200</v>
      </c>
      <c r="K7" s="262"/>
      <c r="L7" s="263"/>
      <c r="M7" s="263"/>
      <c r="N7" s="263"/>
      <c r="O7" s="264"/>
      <c r="P7" s="265"/>
      <c r="Q7" s="266"/>
      <c r="R7" s="263"/>
      <c r="S7" s="263"/>
      <c r="T7" s="268"/>
    </row>
    <row r="8" spans="1:20" ht="20.25" hidden="1" x14ac:dyDescent="0.25">
      <c r="A8" s="230" t="s">
        <v>94</v>
      </c>
      <c r="B8" s="230"/>
      <c r="C8" s="462" t="s">
        <v>201</v>
      </c>
      <c r="D8" s="262"/>
      <c r="E8" s="263"/>
      <c r="F8" s="263">
        <v>96</v>
      </c>
      <c r="G8" s="263">
        <v>96</v>
      </c>
      <c r="H8" s="391" t="e">
        <f>F8*#REF!/1000</f>
        <v>#REF!</v>
      </c>
      <c r="I8" s="263"/>
      <c r="J8" s="267">
        <v>200</v>
      </c>
      <c r="K8" s="262"/>
      <c r="L8" s="263"/>
      <c r="M8" s="263"/>
      <c r="N8" s="263"/>
      <c r="O8" s="264"/>
      <c r="P8" s="265"/>
      <c r="Q8" s="266"/>
      <c r="R8" s="263"/>
      <c r="S8" s="263"/>
      <c r="T8" s="268"/>
    </row>
    <row r="9" spans="1:20" ht="20.25" hidden="1" x14ac:dyDescent="0.25">
      <c r="A9" s="229"/>
      <c r="B9" s="229"/>
      <c r="C9" s="462" t="s">
        <v>40</v>
      </c>
      <c r="D9" s="262"/>
      <c r="E9" s="263"/>
      <c r="F9" s="263">
        <v>6</v>
      </c>
      <c r="G9" s="263">
        <v>6</v>
      </c>
      <c r="H9" s="391" t="e">
        <f>F9*#REF!/1000</f>
        <v>#REF!</v>
      </c>
      <c r="I9" s="263"/>
      <c r="J9" s="267">
        <v>200</v>
      </c>
      <c r="K9" s="262"/>
      <c r="L9" s="263"/>
      <c r="M9" s="263"/>
      <c r="N9" s="263"/>
      <c r="O9" s="264"/>
      <c r="P9" s="265"/>
      <c r="Q9" s="266"/>
      <c r="R9" s="263"/>
      <c r="S9" s="263"/>
      <c r="T9" s="268"/>
    </row>
    <row r="10" spans="1:20" ht="20.25" hidden="1" x14ac:dyDescent="0.25">
      <c r="A10" s="229"/>
      <c r="B10" s="229"/>
      <c r="C10" s="462" t="s">
        <v>199</v>
      </c>
      <c r="D10" s="262"/>
      <c r="E10" s="263"/>
      <c r="F10" s="263">
        <v>6</v>
      </c>
      <c r="G10" s="263">
        <v>6</v>
      </c>
      <c r="H10" s="391" t="e">
        <f>F10*#REF!/1000</f>
        <v>#REF!</v>
      </c>
      <c r="I10" s="263">
        <f>D6*E6/1000</f>
        <v>40</v>
      </c>
      <c r="J10" s="267">
        <v>200</v>
      </c>
      <c r="K10" s="262"/>
      <c r="L10" s="263"/>
      <c r="M10" s="263"/>
      <c r="N10" s="263"/>
      <c r="O10" s="264"/>
      <c r="P10" s="265"/>
      <c r="Q10" s="266"/>
      <c r="R10" s="263"/>
      <c r="S10" s="263"/>
      <c r="T10" s="268"/>
    </row>
    <row r="11" spans="1:20" ht="20.25" hidden="1" x14ac:dyDescent="0.25">
      <c r="A11" s="229"/>
      <c r="B11" s="229"/>
      <c r="C11" s="462" t="s">
        <v>1</v>
      </c>
      <c r="D11" s="392"/>
      <c r="E11" s="263"/>
      <c r="F11" s="393">
        <v>64</v>
      </c>
      <c r="G11" s="393">
        <v>64</v>
      </c>
      <c r="H11" s="391" t="e">
        <f>F11*#REF!/1000</f>
        <v>#REF!</v>
      </c>
      <c r="I11" s="263"/>
      <c r="J11" s="267">
        <v>200</v>
      </c>
      <c r="K11" s="262"/>
      <c r="L11" s="263"/>
      <c r="M11" s="263"/>
      <c r="N11" s="263"/>
      <c r="O11" s="264"/>
      <c r="P11" s="265"/>
      <c r="Q11" s="266"/>
      <c r="R11" s="263"/>
      <c r="S11" s="263"/>
      <c r="T11" s="268"/>
    </row>
    <row r="12" spans="1:20" ht="27.75" customHeight="1" x14ac:dyDescent="0.25">
      <c r="A12" s="229" t="s">
        <v>90</v>
      </c>
      <c r="B12" s="229"/>
      <c r="C12" s="461" t="s">
        <v>352</v>
      </c>
      <c r="D12" s="392">
        <v>200</v>
      </c>
      <c r="E12" s="263">
        <f>E6</f>
        <v>200</v>
      </c>
      <c r="F12" s="263"/>
      <c r="G12" s="263"/>
      <c r="H12" s="263" t="e">
        <f>F12*#REF!/1000</f>
        <v>#REF!</v>
      </c>
      <c r="I12" s="263"/>
      <c r="J12" s="267">
        <v>200</v>
      </c>
      <c r="K12" s="262">
        <v>0.2</v>
      </c>
      <c r="L12" s="263">
        <v>0</v>
      </c>
      <c r="M12" s="263">
        <v>15</v>
      </c>
      <c r="N12" s="263">
        <v>58</v>
      </c>
      <c r="O12" s="264">
        <v>0</v>
      </c>
      <c r="P12" s="265">
        <f>K12</f>
        <v>0.2</v>
      </c>
      <c r="Q12" s="266">
        <f t="shared" ref="Q12" si="3">L12</f>
        <v>0</v>
      </c>
      <c r="R12" s="263">
        <f t="shared" ref="R12" si="4">M12</f>
        <v>15</v>
      </c>
      <c r="S12" s="263">
        <f t="shared" ref="S12" si="5">N12</f>
        <v>58</v>
      </c>
      <c r="T12" s="268">
        <f t="shared" ref="T12" si="6">O12</f>
        <v>0</v>
      </c>
    </row>
    <row r="13" spans="1:20" ht="20.25" hidden="1" x14ac:dyDescent="0.25">
      <c r="A13" s="231"/>
      <c r="B13" s="229"/>
      <c r="C13" s="463" t="s">
        <v>32</v>
      </c>
      <c r="D13" s="394"/>
      <c r="E13" s="270"/>
      <c r="F13" s="270">
        <v>5</v>
      </c>
      <c r="G13" s="270">
        <v>5</v>
      </c>
      <c r="H13" s="270" t="e">
        <f>F13*#REF!/1000</f>
        <v>#REF!</v>
      </c>
      <c r="I13" s="270"/>
      <c r="J13" s="275">
        <v>200</v>
      </c>
      <c r="K13" s="269"/>
      <c r="L13" s="270"/>
      <c r="M13" s="270"/>
      <c r="N13" s="270"/>
      <c r="O13" s="271"/>
      <c r="P13" s="273"/>
      <c r="Q13" s="274"/>
      <c r="R13" s="270"/>
      <c r="S13" s="270"/>
      <c r="T13" s="275"/>
    </row>
    <row r="14" spans="1:20" ht="20.25" hidden="1" x14ac:dyDescent="0.25">
      <c r="A14" s="229" t="s">
        <v>91</v>
      </c>
      <c r="B14" s="229"/>
      <c r="C14" s="463" t="s">
        <v>211</v>
      </c>
      <c r="D14" s="394"/>
      <c r="E14" s="270"/>
      <c r="F14" s="270">
        <v>100</v>
      </c>
      <c r="G14" s="270">
        <v>100</v>
      </c>
      <c r="H14" s="270" t="e">
        <f>F14*#REF!/1000</f>
        <v>#REF!</v>
      </c>
      <c r="I14" s="270">
        <f>E12*D12/1000</f>
        <v>40</v>
      </c>
      <c r="J14" s="275">
        <v>200</v>
      </c>
      <c r="K14" s="269"/>
      <c r="L14" s="270"/>
      <c r="M14" s="270"/>
      <c r="N14" s="270"/>
      <c r="O14" s="271"/>
      <c r="P14" s="273"/>
      <c r="Q14" s="274"/>
      <c r="R14" s="270"/>
      <c r="S14" s="270"/>
      <c r="T14" s="275"/>
    </row>
    <row r="15" spans="1:20" ht="20.25" hidden="1" x14ac:dyDescent="0.25">
      <c r="A15" s="229" t="s">
        <v>84</v>
      </c>
      <c r="B15" s="229"/>
      <c r="C15" s="463" t="s">
        <v>1</v>
      </c>
      <c r="D15" s="394"/>
      <c r="E15" s="270"/>
      <c r="F15" s="270">
        <v>110</v>
      </c>
      <c r="G15" s="270">
        <v>110</v>
      </c>
      <c r="H15" s="270" t="e">
        <f>F15*#REF!/1000</f>
        <v>#REF!</v>
      </c>
      <c r="I15" s="270" t="s">
        <v>41</v>
      </c>
      <c r="J15" s="275">
        <v>200</v>
      </c>
      <c r="K15" s="269"/>
      <c r="L15" s="270"/>
      <c r="M15" s="270"/>
      <c r="N15" s="270"/>
      <c r="O15" s="271"/>
      <c r="P15" s="273"/>
      <c r="Q15" s="274"/>
      <c r="R15" s="270"/>
      <c r="S15" s="270"/>
      <c r="T15" s="275"/>
    </row>
    <row r="16" spans="1:20" ht="20.25" hidden="1" x14ac:dyDescent="0.25">
      <c r="A16" s="229"/>
      <c r="B16" s="229"/>
      <c r="C16" s="463" t="s">
        <v>2</v>
      </c>
      <c r="D16" s="394"/>
      <c r="E16" s="270"/>
      <c r="F16" s="270">
        <v>10</v>
      </c>
      <c r="G16" s="270">
        <v>10</v>
      </c>
      <c r="H16" s="270" t="e">
        <f>F16*#REF!/1000</f>
        <v>#REF!</v>
      </c>
      <c r="I16" s="270"/>
      <c r="J16" s="275">
        <v>200</v>
      </c>
      <c r="K16" s="269"/>
      <c r="L16" s="270"/>
      <c r="M16" s="270"/>
      <c r="N16" s="270"/>
      <c r="O16" s="271"/>
      <c r="P16" s="273"/>
      <c r="Q16" s="274"/>
      <c r="R16" s="270"/>
      <c r="S16" s="270"/>
      <c r="T16" s="275"/>
    </row>
    <row r="17" spans="1:20" ht="24.75" customHeight="1" x14ac:dyDescent="0.25">
      <c r="A17" s="230" t="s">
        <v>272</v>
      </c>
      <c r="B17" s="230"/>
      <c r="C17" s="464" t="s">
        <v>323</v>
      </c>
      <c r="D17" s="395" t="s">
        <v>307</v>
      </c>
      <c r="E17" s="270"/>
      <c r="F17" s="270"/>
      <c r="G17" s="270"/>
      <c r="H17" s="396"/>
      <c r="I17" s="270"/>
      <c r="J17" s="397" t="s">
        <v>307</v>
      </c>
      <c r="K17" s="269">
        <v>1.6</v>
      </c>
      <c r="L17" s="270">
        <v>17.12</v>
      </c>
      <c r="M17" s="263">
        <v>10.52</v>
      </c>
      <c r="N17" s="270">
        <v>202.52</v>
      </c>
      <c r="O17" s="271">
        <v>0</v>
      </c>
      <c r="P17" s="273">
        <v>1.6</v>
      </c>
      <c r="Q17" s="274">
        <v>17.12</v>
      </c>
      <c r="R17" s="263">
        <v>10.52</v>
      </c>
      <c r="S17" s="270">
        <v>202.52</v>
      </c>
      <c r="T17" s="275">
        <v>0</v>
      </c>
    </row>
    <row r="18" spans="1:20" ht="20.25" hidden="1" x14ac:dyDescent="0.25">
      <c r="A18" s="230" t="s">
        <v>190</v>
      </c>
      <c r="B18" s="230"/>
      <c r="C18" s="463" t="s">
        <v>199</v>
      </c>
      <c r="D18" s="394"/>
      <c r="E18" s="270"/>
      <c r="F18" s="398">
        <v>20</v>
      </c>
      <c r="G18" s="270">
        <v>20</v>
      </c>
      <c r="H18" s="396" t="e">
        <f>F18*#REF!/1000</f>
        <v>#REF!</v>
      </c>
      <c r="I18" s="270"/>
      <c r="J18" s="275">
        <v>200</v>
      </c>
      <c r="K18" s="276"/>
      <c r="L18" s="277"/>
      <c r="M18" s="277"/>
      <c r="N18" s="277"/>
      <c r="O18" s="278"/>
      <c r="P18" s="279"/>
      <c r="Q18" s="280"/>
      <c r="R18" s="277"/>
      <c r="S18" s="277"/>
      <c r="T18" s="281"/>
    </row>
    <row r="19" spans="1:20" ht="20.25" hidden="1" x14ac:dyDescent="0.25">
      <c r="A19" s="230" t="s">
        <v>84</v>
      </c>
      <c r="B19" s="230"/>
      <c r="C19" s="463" t="s">
        <v>5</v>
      </c>
      <c r="D19" s="394"/>
      <c r="E19" s="270"/>
      <c r="F19" s="398">
        <v>20</v>
      </c>
      <c r="G19" s="270">
        <v>20</v>
      </c>
      <c r="H19" s="396" t="e">
        <f>F19*#REF!/1000</f>
        <v>#REF!</v>
      </c>
      <c r="I19" s="270"/>
      <c r="J19" s="275">
        <v>200</v>
      </c>
      <c r="K19" s="276"/>
      <c r="L19" s="277"/>
      <c r="M19" s="277"/>
      <c r="N19" s="277"/>
      <c r="O19" s="278"/>
      <c r="P19" s="279"/>
      <c r="Q19" s="280"/>
      <c r="R19" s="277"/>
      <c r="S19" s="277"/>
      <c r="T19" s="281"/>
    </row>
    <row r="20" spans="1:20" ht="26.25" customHeight="1" x14ac:dyDescent="0.25">
      <c r="A20" s="230" t="s">
        <v>135</v>
      </c>
      <c r="B20" s="230"/>
      <c r="C20" s="464" t="s">
        <v>5</v>
      </c>
      <c r="D20" s="394">
        <v>30</v>
      </c>
      <c r="E20" s="270"/>
      <c r="F20" s="398">
        <v>20</v>
      </c>
      <c r="G20" s="270">
        <v>20</v>
      </c>
      <c r="H20" s="396" t="e">
        <f>F20*#REF!/1000</f>
        <v>#REF!</v>
      </c>
      <c r="I20" s="270"/>
      <c r="J20" s="275">
        <v>40</v>
      </c>
      <c r="K20" s="276">
        <v>2</v>
      </c>
      <c r="L20" s="277">
        <v>0.35</v>
      </c>
      <c r="M20" s="277">
        <v>0.33</v>
      </c>
      <c r="N20" s="277">
        <v>48.75</v>
      </c>
      <c r="O20" s="278"/>
      <c r="P20" s="282">
        <f>K20*1.5</f>
        <v>3</v>
      </c>
      <c r="Q20" s="283">
        <f>L20*1.5</f>
        <v>0.52499999999999991</v>
      </c>
      <c r="R20" s="284">
        <f>M20*1.5</f>
        <v>0.495</v>
      </c>
      <c r="S20" s="284">
        <f>N20*1.5</f>
        <v>73.125</v>
      </c>
      <c r="T20" s="285">
        <f>O20*1.5</f>
        <v>0</v>
      </c>
    </row>
    <row r="21" spans="1:20" ht="32.25" customHeight="1" thickBot="1" x14ac:dyDescent="0.3">
      <c r="A21" s="237" t="s">
        <v>280</v>
      </c>
      <c r="B21" s="237"/>
      <c r="C21" s="465" t="s">
        <v>281</v>
      </c>
      <c r="D21" s="399" t="s">
        <v>359</v>
      </c>
      <c r="E21" s="400" t="s">
        <v>282</v>
      </c>
      <c r="F21" s="400" t="s">
        <v>282</v>
      </c>
      <c r="G21" s="400" t="s">
        <v>282</v>
      </c>
      <c r="H21" s="400" t="s">
        <v>282</v>
      </c>
      <c r="I21" s="400" t="s">
        <v>282</v>
      </c>
      <c r="J21" s="401" t="s">
        <v>359</v>
      </c>
      <c r="K21" s="286">
        <v>0.4</v>
      </c>
      <c r="L21" s="287">
        <v>0.4</v>
      </c>
      <c r="M21" s="287">
        <v>9.8000000000000007</v>
      </c>
      <c r="N21" s="287">
        <v>44</v>
      </c>
      <c r="O21" s="288">
        <v>22</v>
      </c>
      <c r="P21" s="289">
        <v>0.4</v>
      </c>
      <c r="Q21" s="290">
        <v>0.4</v>
      </c>
      <c r="R21" s="291">
        <v>9.8000000000000007</v>
      </c>
      <c r="S21" s="291">
        <v>44</v>
      </c>
      <c r="T21" s="292">
        <v>22</v>
      </c>
    </row>
    <row r="22" spans="1:20" ht="21" thickBot="1" x14ac:dyDescent="0.3">
      <c r="A22" s="239"/>
      <c r="B22" s="239"/>
      <c r="C22" s="466" t="s">
        <v>107</v>
      </c>
      <c r="D22" s="402"/>
      <c r="E22" s="403"/>
      <c r="F22" s="404"/>
      <c r="G22" s="403"/>
      <c r="H22" s="405" t="e">
        <f>F22*#REF!/1000</f>
        <v>#REF!</v>
      </c>
      <c r="I22" s="403"/>
      <c r="J22" s="406"/>
      <c r="K22" s="407">
        <f t="shared" ref="K22:T22" si="7">K6+K12+K17+K20+K21</f>
        <v>16.599999999999998</v>
      </c>
      <c r="L22" s="408">
        <f t="shared" si="7"/>
        <v>36.47</v>
      </c>
      <c r="M22" s="408">
        <f t="shared" si="7"/>
        <v>37.450000000000003</v>
      </c>
      <c r="N22" s="408">
        <f t="shared" si="7"/>
        <v>580.27</v>
      </c>
      <c r="O22" s="409">
        <f t="shared" si="7"/>
        <v>22.33</v>
      </c>
      <c r="P22" s="410">
        <f t="shared" si="7"/>
        <v>21.32</v>
      </c>
      <c r="Q22" s="411">
        <f t="shared" si="7"/>
        <v>42.225000000000001</v>
      </c>
      <c r="R22" s="412">
        <f t="shared" si="7"/>
        <v>38.155000000000001</v>
      </c>
      <c r="S22" s="412">
        <f t="shared" si="7"/>
        <v>672.745</v>
      </c>
      <c r="T22" s="413">
        <f t="shared" si="7"/>
        <v>22.42</v>
      </c>
    </row>
    <row r="23" spans="1:20" ht="20.25" x14ac:dyDescent="0.25">
      <c r="A23" s="238"/>
      <c r="B23" s="247" t="s">
        <v>27</v>
      </c>
      <c r="C23" s="467"/>
      <c r="D23" s="414"/>
      <c r="E23" s="317"/>
      <c r="F23" s="415"/>
      <c r="G23" s="317"/>
      <c r="H23" s="416"/>
      <c r="I23" s="317"/>
      <c r="J23" s="323"/>
      <c r="K23" s="316"/>
      <c r="L23" s="317"/>
      <c r="M23" s="317"/>
      <c r="N23" s="317"/>
      <c r="O23" s="318"/>
      <c r="P23" s="324"/>
      <c r="Q23" s="325"/>
      <c r="R23" s="326"/>
      <c r="S23" s="326"/>
      <c r="T23" s="327"/>
    </row>
    <row r="24" spans="1:20" ht="21.75" customHeight="1" x14ac:dyDescent="0.25">
      <c r="A24" s="230" t="s">
        <v>195</v>
      </c>
      <c r="B24" s="230"/>
      <c r="C24" s="464" t="s">
        <v>353</v>
      </c>
      <c r="D24" s="394">
        <v>80</v>
      </c>
      <c r="E24" s="270"/>
      <c r="F24" s="398"/>
      <c r="G24" s="270"/>
      <c r="H24" s="396" t="e">
        <f>F24*#REF!/1000</f>
        <v>#REF!</v>
      </c>
      <c r="I24" s="270"/>
      <c r="J24" s="275">
        <v>100</v>
      </c>
      <c r="K24" s="269">
        <v>0.48</v>
      </c>
      <c r="L24" s="270">
        <v>0.12</v>
      </c>
      <c r="M24" s="270">
        <v>1.56</v>
      </c>
      <c r="N24" s="270">
        <v>78</v>
      </c>
      <c r="O24" s="271">
        <v>2.94</v>
      </c>
      <c r="P24" s="293">
        <f>K24*1.6</f>
        <v>0.76800000000000002</v>
      </c>
      <c r="Q24" s="294">
        <f t="shared" ref="Q24" si="8">L24*1.6</f>
        <v>0.192</v>
      </c>
      <c r="R24" s="295">
        <f t="shared" ref="R24" si="9">M24*1.6</f>
        <v>2.4960000000000004</v>
      </c>
      <c r="S24" s="295">
        <f t="shared" ref="S24" si="10">N24*1.6</f>
        <v>124.80000000000001</v>
      </c>
      <c r="T24" s="296">
        <f t="shared" ref="T24" si="11">O24*1.6</f>
        <v>4.7039999999999997</v>
      </c>
    </row>
    <row r="25" spans="1:20" ht="20.25" hidden="1" x14ac:dyDescent="0.25">
      <c r="A25" s="231"/>
      <c r="B25" s="233"/>
      <c r="C25" s="463" t="s">
        <v>59</v>
      </c>
      <c r="D25" s="392"/>
      <c r="E25" s="263"/>
      <c r="F25" s="393">
        <v>156.1</v>
      </c>
      <c r="G25" s="263">
        <v>125</v>
      </c>
      <c r="H25" s="417" t="e">
        <f>F25*#REF!/1000</f>
        <v>#REF!</v>
      </c>
      <c r="I25" s="263"/>
      <c r="J25" s="267"/>
      <c r="K25" s="262"/>
      <c r="L25" s="263"/>
      <c r="M25" s="263"/>
      <c r="N25" s="263"/>
      <c r="O25" s="264"/>
      <c r="P25" s="265"/>
      <c r="Q25" s="266"/>
      <c r="R25" s="263"/>
      <c r="S25" s="263"/>
      <c r="T25" s="267"/>
    </row>
    <row r="26" spans="1:20" ht="20.25" hidden="1" x14ac:dyDescent="0.25">
      <c r="A26" s="233" t="s">
        <v>95</v>
      </c>
      <c r="B26" s="233"/>
      <c r="C26" s="463" t="s">
        <v>46</v>
      </c>
      <c r="D26" s="392"/>
      <c r="E26" s="263"/>
      <c r="F26" s="393">
        <v>12.5</v>
      </c>
      <c r="G26" s="263">
        <v>10</v>
      </c>
      <c r="H26" s="417" t="e">
        <f>F26*#REF!/1000</f>
        <v>#REF!</v>
      </c>
      <c r="I26" s="263"/>
      <c r="J26" s="267"/>
      <c r="K26" s="262"/>
      <c r="L26" s="263"/>
      <c r="M26" s="263"/>
      <c r="N26" s="263"/>
      <c r="O26" s="264"/>
      <c r="P26" s="265"/>
      <c r="Q26" s="266"/>
      <c r="R26" s="263"/>
      <c r="S26" s="263"/>
      <c r="T26" s="267"/>
    </row>
    <row r="27" spans="1:20" ht="20.25" hidden="1" x14ac:dyDescent="0.25">
      <c r="A27" s="233" t="s">
        <v>87</v>
      </c>
      <c r="B27" s="233"/>
      <c r="C27" s="463" t="s">
        <v>217</v>
      </c>
      <c r="D27" s="392"/>
      <c r="E27" s="263"/>
      <c r="F27" s="393">
        <v>0.3</v>
      </c>
      <c r="G27" s="263">
        <v>0.3</v>
      </c>
      <c r="H27" s="418" t="e">
        <f>F27*#REF!/1000</f>
        <v>#REF!</v>
      </c>
      <c r="I27" s="263"/>
      <c r="J27" s="267"/>
      <c r="K27" s="262"/>
      <c r="L27" s="263"/>
      <c r="M27" s="263"/>
      <c r="N27" s="263"/>
      <c r="O27" s="264"/>
      <c r="P27" s="265"/>
      <c r="Q27" s="266"/>
      <c r="R27" s="263"/>
      <c r="S27" s="263"/>
      <c r="T27" s="267"/>
    </row>
    <row r="28" spans="1:20" ht="20.25" hidden="1" x14ac:dyDescent="0.25">
      <c r="A28" s="229"/>
      <c r="B28" s="233"/>
      <c r="C28" s="463" t="s">
        <v>2</v>
      </c>
      <c r="D28" s="392"/>
      <c r="E28" s="263"/>
      <c r="F28" s="393">
        <v>3</v>
      </c>
      <c r="G28" s="263">
        <v>3</v>
      </c>
      <c r="H28" s="418" t="e">
        <f>F28*#REF!/1000</f>
        <v>#REF!</v>
      </c>
      <c r="I28" s="263"/>
      <c r="J28" s="267"/>
      <c r="K28" s="262"/>
      <c r="L28" s="263"/>
      <c r="M28" s="263"/>
      <c r="N28" s="263"/>
      <c r="O28" s="264"/>
      <c r="P28" s="265"/>
      <c r="Q28" s="266"/>
      <c r="R28" s="263"/>
      <c r="S28" s="263"/>
      <c r="T28" s="267"/>
    </row>
    <row r="29" spans="1:20" ht="20.25" hidden="1" x14ac:dyDescent="0.25">
      <c r="A29" s="229"/>
      <c r="B29" s="233"/>
      <c r="C29" s="463" t="s">
        <v>11</v>
      </c>
      <c r="D29" s="392"/>
      <c r="E29" s="263"/>
      <c r="F29" s="393">
        <v>10</v>
      </c>
      <c r="G29" s="263">
        <v>10</v>
      </c>
      <c r="H29" s="418" t="e">
        <f>F29*#REF!/1000</f>
        <v>#REF!</v>
      </c>
      <c r="I29" s="263"/>
      <c r="J29" s="267"/>
      <c r="K29" s="262"/>
      <c r="L29" s="263"/>
      <c r="M29" s="263"/>
      <c r="N29" s="263"/>
      <c r="O29" s="264"/>
      <c r="P29" s="265"/>
      <c r="Q29" s="266"/>
      <c r="R29" s="263"/>
      <c r="S29" s="263"/>
      <c r="T29" s="267"/>
    </row>
    <row r="30" spans="1:20" ht="26.25" customHeight="1" x14ac:dyDescent="0.3">
      <c r="A30" s="229" t="s">
        <v>218</v>
      </c>
      <c r="B30" s="229"/>
      <c r="C30" s="468" t="s">
        <v>160</v>
      </c>
      <c r="D30" s="392">
        <v>250</v>
      </c>
      <c r="E30" s="298">
        <f>E24</f>
        <v>0</v>
      </c>
      <c r="F30" s="298"/>
      <c r="G30" s="298"/>
      <c r="H30" s="391" t="e">
        <f>F30*#REF!/1000</f>
        <v>#REF!</v>
      </c>
      <c r="I30" s="263"/>
      <c r="J30" s="267">
        <v>250</v>
      </c>
      <c r="K30" s="297">
        <v>2.2000000000000002</v>
      </c>
      <c r="L30" s="298">
        <v>1.8</v>
      </c>
      <c r="M30" s="298">
        <v>19.5</v>
      </c>
      <c r="N30" s="298">
        <v>192</v>
      </c>
      <c r="O30" s="299">
        <v>12.87</v>
      </c>
      <c r="P30" s="300">
        <f>K30*1.5</f>
        <v>3.3000000000000003</v>
      </c>
      <c r="Q30" s="301">
        <f t="shared" ref="Q30:Q37" si="12">L30*1.5</f>
        <v>2.7</v>
      </c>
      <c r="R30" s="298">
        <f t="shared" ref="R30:R37" si="13">M30*1.5</f>
        <v>29.25</v>
      </c>
      <c r="S30" s="298">
        <f t="shared" ref="S30:S37" si="14">N30*1.5</f>
        <v>288</v>
      </c>
      <c r="T30" s="302">
        <f t="shared" ref="T30:T38" si="15">O30*1.5</f>
        <v>19.305</v>
      </c>
    </row>
    <row r="31" spans="1:20" ht="20.25" hidden="1" x14ac:dyDescent="0.3">
      <c r="A31" s="229" t="s">
        <v>159</v>
      </c>
      <c r="B31" s="229"/>
      <c r="C31" s="469" t="s">
        <v>8</v>
      </c>
      <c r="D31" s="392"/>
      <c r="E31" s="298"/>
      <c r="F31" s="298">
        <v>80</v>
      </c>
      <c r="G31" s="298">
        <v>60</v>
      </c>
      <c r="H31" s="391" t="e">
        <f>F31*#REF!/1000</f>
        <v>#REF!</v>
      </c>
      <c r="I31" s="263"/>
      <c r="J31" s="267"/>
      <c r="K31" s="262"/>
      <c r="L31" s="263"/>
      <c r="M31" s="263"/>
      <c r="N31" s="263"/>
      <c r="O31" s="264"/>
      <c r="P31" s="300">
        <f t="shared" ref="P31:P37" si="16">K31*1.5</f>
        <v>0</v>
      </c>
      <c r="Q31" s="301">
        <f t="shared" si="12"/>
        <v>0</v>
      </c>
      <c r="R31" s="298">
        <f t="shared" si="13"/>
        <v>0</v>
      </c>
      <c r="S31" s="298">
        <f t="shared" si="14"/>
        <v>0</v>
      </c>
      <c r="T31" s="302">
        <f t="shared" si="15"/>
        <v>0</v>
      </c>
    </row>
    <row r="32" spans="1:20" ht="20.25" hidden="1" x14ac:dyDescent="0.3">
      <c r="A32" s="229" t="s">
        <v>84</v>
      </c>
      <c r="B32" s="229"/>
      <c r="C32" s="469" t="s">
        <v>219</v>
      </c>
      <c r="D32" s="392"/>
      <c r="E32" s="298"/>
      <c r="F32" s="298">
        <v>4</v>
      </c>
      <c r="G32" s="298">
        <v>4</v>
      </c>
      <c r="H32" s="391" t="e">
        <f>F32*#REF!/1000</f>
        <v>#REF!</v>
      </c>
      <c r="I32" s="263"/>
      <c r="J32" s="267"/>
      <c r="K32" s="262"/>
      <c r="L32" s="263"/>
      <c r="M32" s="263"/>
      <c r="N32" s="263"/>
      <c r="O32" s="264"/>
      <c r="P32" s="300">
        <f t="shared" si="16"/>
        <v>0</v>
      </c>
      <c r="Q32" s="301">
        <f t="shared" si="12"/>
        <v>0</v>
      </c>
      <c r="R32" s="298">
        <f t="shared" si="13"/>
        <v>0</v>
      </c>
      <c r="S32" s="298">
        <f t="shared" si="14"/>
        <v>0</v>
      </c>
      <c r="T32" s="302">
        <f t="shared" si="15"/>
        <v>0</v>
      </c>
    </row>
    <row r="33" spans="1:20" ht="20.25" hidden="1" x14ac:dyDescent="0.3">
      <c r="A33" s="229"/>
      <c r="B33" s="229"/>
      <c r="C33" s="469" t="s">
        <v>72</v>
      </c>
      <c r="D33" s="392"/>
      <c r="E33" s="298"/>
      <c r="F33" s="298">
        <v>10</v>
      </c>
      <c r="G33" s="298">
        <v>8</v>
      </c>
      <c r="H33" s="391" t="e">
        <f>F33*#REF!/1000</f>
        <v>#REF!</v>
      </c>
      <c r="I33" s="263">
        <f>D30*E30/1000</f>
        <v>0</v>
      </c>
      <c r="J33" s="267"/>
      <c r="K33" s="262"/>
      <c r="L33" s="263"/>
      <c r="M33" s="263"/>
      <c r="N33" s="263"/>
      <c r="O33" s="264"/>
      <c r="P33" s="300">
        <f t="shared" si="16"/>
        <v>0</v>
      </c>
      <c r="Q33" s="301">
        <f t="shared" si="12"/>
        <v>0</v>
      </c>
      <c r="R33" s="298">
        <f t="shared" si="13"/>
        <v>0</v>
      </c>
      <c r="S33" s="298">
        <f t="shared" si="14"/>
        <v>0</v>
      </c>
      <c r="T33" s="302">
        <f t="shared" si="15"/>
        <v>0</v>
      </c>
    </row>
    <row r="34" spans="1:20" ht="20.25" hidden="1" x14ac:dyDescent="0.3">
      <c r="A34" s="229"/>
      <c r="B34" s="229"/>
      <c r="C34" s="469" t="s">
        <v>57</v>
      </c>
      <c r="D34" s="392"/>
      <c r="E34" s="298"/>
      <c r="F34" s="298">
        <v>9.6</v>
      </c>
      <c r="G34" s="298">
        <v>8</v>
      </c>
      <c r="H34" s="391" t="e">
        <f>F34*#REF!/1000</f>
        <v>#REF!</v>
      </c>
      <c r="I34" s="263"/>
      <c r="J34" s="267"/>
      <c r="K34" s="303"/>
      <c r="L34" s="304"/>
      <c r="M34" s="304"/>
      <c r="N34" s="304"/>
      <c r="O34" s="305"/>
      <c r="P34" s="300">
        <f t="shared" si="16"/>
        <v>0</v>
      </c>
      <c r="Q34" s="301">
        <f t="shared" si="12"/>
        <v>0</v>
      </c>
      <c r="R34" s="298">
        <f t="shared" si="13"/>
        <v>0</v>
      </c>
      <c r="S34" s="298">
        <f t="shared" si="14"/>
        <v>0</v>
      </c>
      <c r="T34" s="302">
        <f t="shared" si="15"/>
        <v>0</v>
      </c>
    </row>
    <row r="35" spans="1:20" ht="20.25" hidden="1" x14ac:dyDescent="0.25">
      <c r="A35" s="229"/>
      <c r="B35" s="229"/>
      <c r="C35" s="463" t="s">
        <v>199</v>
      </c>
      <c r="D35" s="392"/>
      <c r="E35" s="298"/>
      <c r="F35" s="298">
        <v>2</v>
      </c>
      <c r="G35" s="298">
        <v>2</v>
      </c>
      <c r="H35" s="391" t="e">
        <f>F35*#REF!/1000</f>
        <v>#REF!</v>
      </c>
      <c r="I35" s="263"/>
      <c r="J35" s="267"/>
      <c r="K35" s="303"/>
      <c r="L35" s="304"/>
      <c r="M35" s="304"/>
      <c r="N35" s="304"/>
      <c r="O35" s="305"/>
      <c r="P35" s="300">
        <f t="shared" si="16"/>
        <v>0</v>
      </c>
      <c r="Q35" s="301">
        <f t="shared" si="12"/>
        <v>0</v>
      </c>
      <c r="R35" s="298">
        <f t="shared" si="13"/>
        <v>0</v>
      </c>
      <c r="S35" s="298">
        <f t="shared" si="14"/>
        <v>0</v>
      </c>
      <c r="T35" s="302">
        <f t="shared" si="15"/>
        <v>0</v>
      </c>
    </row>
    <row r="36" spans="1:20" ht="20.25" hidden="1" x14ac:dyDescent="0.25">
      <c r="A36" s="229"/>
      <c r="B36" s="229"/>
      <c r="C36" s="463" t="s">
        <v>154</v>
      </c>
      <c r="D36" s="392"/>
      <c r="E36" s="263"/>
      <c r="F36" s="263">
        <v>140</v>
      </c>
      <c r="G36" s="263">
        <v>140</v>
      </c>
      <c r="H36" s="391" t="e">
        <f>F36*#REF!/1000</f>
        <v>#REF!</v>
      </c>
      <c r="I36" s="263"/>
      <c r="J36" s="267"/>
      <c r="K36" s="303"/>
      <c r="L36" s="304"/>
      <c r="M36" s="304"/>
      <c r="N36" s="304"/>
      <c r="O36" s="305"/>
      <c r="P36" s="300">
        <f t="shared" si="16"/>
        <v>0</v>
      </c>
      <c r="Q36" s="301">
        <f t="shared" si="12"/>
        <v>0</v>
      </c>
      <c r="R36" s="298">
        <f t="shared" si="13"/>
        <v>0</v>
      </c>
      <c r="S36" s="298">
        <f t="shared" si="14"/>
        <v>0</v>
      </c>
      <c r="T36" s="302">
        <f t="shared" si="15"/>
        <v>0</v>
      </c>
    </row>
    <row r="37" spans="1:20" ht="20.25" hidden="1" x14ac:dyDescent="0.25">
      <c r="A37" s="229"/>
      <c r="B37" s="229"/>
      <c r="C37" s="463" t="s">
        <v>38</v>
      </c>
      <c r="D37" s="392"/>
      <c r="E37" s="263"/>
      <c r="F37" s="263">
        <v>19</v>
      </c>
      <c r="G37" s="263">
        <v>14</v>
      </c>
      <c r="H37" s="391" t="e">
        <f>F37*#REF!/1000</f>
        <v>#REF!</v>
      </c>
      <c r="I37" s="263"/>
      <c r="J37" s="267"/>
      <c r="K37" s="303"/>
      <c r="L37" s="304"/>
      <c r="M37" s="304"/>
      <c r="N37" s="304"/>
      <c r="O37" s="305"/>
      <c r="P37" s="300">
        <f t="shared" si="16"/>
        <v>0</v>
      </c>
      <c r="Q37" s="301">
        <f t="shared" si="12"/>
        <v>0</v>
      </c>
      <c r="R37" s="298">
        <f t="shared" si="13"/>
        <v>0</v>
      </c>
      <c r="S37" s="298">
        <f t="shared" si="14"/>
        <v>0</v>
      </c>
      <c r="T37" s="302">
        <f t="shared" si="15"/>
        <v>0</v>
      </c>
    </row>
    <row r="38" spans="1:20" ht="46.5" customHeight="1" x14ac:dyDescent="0.25">
      <c r="A38" s="229" t="s">
        <v>289</v>
      </c>
      <c r="B38" s="229"/>
      <c r="C38" s="464" t="s">
        <v>357</v>
      </c>
      <c r="D38" s="262">
        <v>250</v>
      </c>
      <c r="E38" s="270">
        <f>E30</f>
        <v>0</v>
      </c>
      <c r="F38" s="270"/>
      <c r="G38" s="277"/>
      <c r="H38" s="419" t="e">
        <f>F38*#REF!/1000</f>
        <v>#REF!</v>
      </c>
      <c r="I38" s="270"/>
      <c r="J38" s="275">
        <v>250</v>
      </c>
      <c r="K38" s="253">
        <v>16.2</v>
      </c>
      <c r="L38" s="254">
        <v>10.57</v>
      </c>
      <c r="M38" s="254">
        <v>19.350000000000001</v>
      </c>
      <c r="N38" s="254">
        <v>252</v>
      </c>
      <c r="O38" s="255">
        <v>12.24</v>
      </c>
      <c r="P38" s="259">
        <f>K38*1.1</f>
        <v>17.82</v>
      </c>
      <c r="Q38" s="259">
        <f t="shared" ref="Q38" si="17">L38*1.1</f>
        <v>11.627000000000001</v>
      </c>
      <c r="R38" s="259">
        <f t="shared" ref="R38" si="18">M38*1.1</f>
        <v>21.285000000000004</v>
      </c>
      <c r="S38" s="259">
        <f t="shared" ref="S38" si="19">N38*1.1</f>
        <v>277.20000000000005</v>
      </c>
      <c r="T38" s="256">
        <f t="shared" si="15"/>
        <v>18.36</v>
      </c>
    </row>
    <row r="39" spans="1:20" ht="20.25" hidden="1" x14ac:dyDescent="0.25">
      <c r="A39" s="229" t="s">
        <v>161</v>
      </c>
      <c r="B39" s="229"/>
      <c r="C39" s="463" t="s">
        <v>205</v>
      </c>
      <c r="D39" s="269"/>
      <c r="E39" s="270"/>
      <c r="F39" s="398">
        <v>75.150000000000006</v>
      </c>
      <c r="G39" s="270">
        <v>67.5</v>
      </c>
      <c r="H39" s="419" t="e">
        <f>F39*#REF!/1000</f>
        <v>#REF!</v>
      </c>
      <c r="I39" s="270"/>
      <c r="J39" s="275"/>
      <c r="K39" s="269"/>
      <c r="L39" s="270"/>
      <c r="M39" s="270"/>
      <c r="N39" s="270"/>
      <c r="O39" s="271"/>
      <c r="P39" s="273"/>
      <c r="Q39" s="274"/>
      <c r="R39" s="270"/>
      <c r="S39" s="270"/>
      <c r="T39" s="275"/>
    </row>
    <row r="40" spans="1:20" ht="20.25" hidden="1" x14ac:dyDescent="0.25">
      <c r="A40" s="229" t="s">
        <v>84</v>
      </c>
      <c r="B40" s="229"/>
      <c r="C40" s="463" t="s">
        <v>199</v>
      </c>
      <c r="D40" s="269"/>
      <c r="E40" s="270"/>
      <c r="F40" s="398">
        <v>6.8</v>
      </c>
      <c r="G40" s="270">
        <v>6.8</v>
      </c>
      <c r="H40" s="419" t="e">
        <f>#REF!*#REF!/1000</f>
        <v>#REF!</v>
      </c>
      <c r="I40" s="270"/>
      <c r="J40" s="275"/>
      <c r="K40" s="269"/>
      <c r="L40" s="270"/>
      <c r="M40" s="270"/>
      <c r="N40" s="270"/>
      <c r="O40" s="271"/>
      <c r="P40" s="273"/>
      <c r="Q40" s="274"/>
      <c r="R40" s="270"/>
      <c r="S40" s="270"/>
      <c r="T40" s="275"/>
    </row>
    <row r="41" spans="1:20" ht="20.25" hidden="1" x14ac:dyDescent="0.25">
      <c r="A41" s="229"/>
      <c r="B41" s="229"/>
      <c r="C41" s="463" t="s">
        <v>8</v>
      </c>
      <c r="D41" s="269"/>
      <c r="E41" s="270"/>
      <c r="F41" s="398">
        <v>112</v>
      </c>
      <c r="G41" s="270">
        <v>111.6</v>
      </c>
      <c r="H41" s="419" t="e">
        <f>F41*#REF!/1000</f>
        <v>#REF!</v>
      </c>
      <c r="I41" s="270"/>
      <c r="J41" s="275"/>
      <c r="K41" s="269"/>
      <c r="L41" s="306" t="s">
        <v>239</v>
      </c>
      <c r="M41" s="307"/>
      <c r="N41" s="307"/>
      <c r="O41" s="307"/>
      <c r="P41" s="273"/>
      <c r="Q41" s="308" t="s">
        <v>239</v>
      </c>
      <c r="R41" s="309"/>
      <c r="S41" s="309"/>
      <c r="T41" s="310"/>
    </row>
    <row r="42" spans="1:20" ht="20.25" hidden="1" x14ac:dyDescent="0.25">
      <c r="A42" s="229"/>
      <c r="B42" s="229"/>
      <c r="C42" s="463" t="s">
        <v>10</v>
      </c>
      <c r="D42" s="269"/>
      <c r="E42" s="270"/>
      <c r="F42" s="398">
        <v>24.5</v>
      </c>
      <c r="G42" s="270">
        <v>27.6</v>
      </c>
      <c r="H42" s="419" t="e">
        <f>F42*#REF!/1000</f>
        <v>#REF!</v>
      </c>
      <c r="I42" s="270"/>
      <c r="J42" s="275"/>
      <c r="K42" s="269"/>
      <c r="L42" s="270"/>
      <c r="M42" s="270"/>
      <c r="N42" s="270"/>
      <c r="O42" s="271"/>
      <c r="P42" s="273"/>
      <c r="Q42" s="274"/>
      <c r="R42" s="270"/>
      <c r="S42" s="270"/>
      <c r="T42" s="275"/>
    </row>
    <row r="43" spans="1:20" ht="20.25" hidden="1" x14ac:dyDescent="0.25">
      <c r="A43" s="229"/>
      <c r="B43" s="229"/>
      <c r="C43" s="463" t="s">
        <v>9</v>
      </c>
      <c r="D43" s="269"/>
      <c r="E43" s="270"/>
      <c r="F43" s="398">
        <v>43.8</v>
      </c>
      <c r="G43" s="270">
        <v>46.2</v>
      </c>
      <c r="H43" s="419" t="e">
        <f>F43*#REF!/1000</f>
        <v>#REF!</v>
      </c>
      <c r="I43" s="270">
        <f>D38*E38/1000</f>
        <v>0</v>
      </c>
      <c r="J43" s="275"/>
      <c r="K43" s="269"/>
      <c r="L43" s="270"/>
      <c r="M43" s="270"/>
      <c r="N43" s="270"/>
      <c r="O43" s="271"/>
      <c r="P43" s="273"/>
      <c r="Q43" s="274"/>
      <c r="R43" s="270"/>
      <c r="S43" s="270"/>
      <c r="T43" s="275"/>
    </row>
    <row r="44" spans="1:20" ht="20.25" hidden="1" x14ac:dyDescent="0.25">
      <c r="A44" s="229"/>
      <c r="B44" s="229"/>
      <c r="C44" s="463" t="s">
        <v>162</v>
      </c>
      <c r="D44" s="269"/>
      <c r="E44" s="270"/>
      <c r="F44" s="398">
        <v>9.5</v>
      </c>
      <c r="G44" s="270">
        <v>8.4</v>
      </c>
      <c r="H44" s="419" t="e">
        <f>F44*#REF!/1000</f>
        <v>#REF!</v>
      </c>
      <c r="I44" s="270"/>
      <c r="J44" s="275"/>
      <c r="K44" s="269"/>
      <c r="L44" s="270"/>
      <c r="M44" s="270"/>
      <c r="N44" s="270"/>
      <c r="O44" s="271"/>
      <c r="P44" s="273"/>
      <c r="Q44" s="274"/>
      <c r="R44" s="270"/>
      <c r="S44" s="270"/>
      <c r="T44" s="275"/>
    </row>
    <row r="45" spans="1:20" ht="20.25" hidden="1" x14ac:dyDescent="0.25">
      <c r="A45" s="229"/>
      <c r="B45" s="229"/>
      <c r="C45" s="463" t="s">
        <v>163</v>
      </c>
      <c r="D45" s="269"/>
      <c r="E45" s="270"/>
      <c r="F45" s="398">
        <v>44</v>
      </c>
      <c r="G45" s="270">
        <v>100</v>
      </c>
      <c r="H45" s="419" t="e">
        <f>F45*#REF!/1000</f>
        <v>#REF!</v>
      </c>
      <c r="I45" s="270"/>
      <c r="J45" s="275"/>
      <c r="K45" s="269"/>
      <c r="L45" s="309"/>
      <c r="M45" s="309"/>
      <c r="N45" s="309"/>
      <c r="O45" s="307"/>
      <c r="P45" s="273"/>
      <c r="Q45" s="308"/>
      <c r="R45" s="309"/>
      <c r="S45" s="309"/>
      <c r="T45" s="310"/>
    </row>
    <row r="46" spans="1:20" ht="20.25" hidden="1" x14ac:dyDescent="0.25">
      <c r="A46" s="229"/>
      <c r="B46" s="229"/>
      <c r="C46" s="463" t="s">
        <v>240</v>
      </c>
      <c r="D46" s="269"/>
      <c r="E46" s="270"/>
      <c r="F46" s="398">
        <v>78.75</v>
      </c>
      <c r="G46" s="270">
        <v>78.75</v>
      </c>
      <c r="H46" s="419" t="e">
        <f>F46*#REF!/1000</f>
        <v>#REF!</v>
      </c>
      <c r="I46" s="270"/>
      <c r="J46" s="275"/>
      <c r="K46" s="269"/>
      <c r="L46" s="309"/>
      <c r="M46" s="309"/>
      <c r="N46" s="309"/>
      <c r="O46" s="307"/>
      <c r="P46" s="273"/>
      <c r="Q46" s="308"/>
      <c r="R46" s="309"/>
      <c r="S46" s="309"/>
      <c r="T46" s="310"/>
    </row>
    <row r="47" spans="1:20" ht="20.25" hidden="1" x14ac:dyDescent="0.25">
      <c r="A47" s="229"/>
      <c r="B47" s="229"/>
      <c r="C47" s="463" t="s">
        <v>199</v>
      </c>
      <c r="D47" s="269"/>
      <c r="E47" s="270"/>
      <c r="F47" s="398">
        <v>1.48</v>
      </c>
      <c r="G47" s="270">
        <v>1.48</v>
      </c>
      <c r="H47" s="419" t="e">
        <f>F47*#REF!/1000</f>
        <v>#REF!</v>
      </c>
      <c r="I47" s="270"/>
      <c r="J47" s="275"/>
      <c r="K47" s="269"/>
      <c r="L47" s="309"/>
      <c r="M47" s="309"/>
      <c r="N47" s="309"/>
      <c r="O47" s="307"/>
      <c r="P47" s="273"/>
      <c r="Q47" s="308"/>
      <c r="R47" s="309"/>
      <c r="S47" s="309"/>
      <c r="T47" s="310"/>
    </row>
    <row r="48" spans="1:20" ht="20.25" hidden="1" x14ac:dyDescent="0.25">
      <c r="A48" s="229"/>
      <c r="B48" s="229"/>
      <c r="C48" s="463" t="s">
        <v>143</v>
      </c>
      <c r="D48" s="269"/>
      <c r="E48" s="270"/>
      <c r="F48" s="398">
        <v>3.9</v>
      </c>
      <c r="G48" s="270">
        <v>3.9</v>
      </c>
      <c r="H48" s="419" t="e">
        <f>F48*#REF!/1000</f>
        <v>#REF!</v>
      </c>
      <c r="I48" s="270"/>
      <c r="J48" s="275"/>
      <c r="K48" s="269"/>
      <c r="L48" s="270"/>
      <c r="M48" s="270"/>
      <c r="N48" s="270"/>
      <c r="O48" s="271"/>
      <c r="P48" s="273"/>
      <c r="Q48" s="274"/>
      <c r="R48" s="270"/>
      <c r="S48" s="270"/>
      <c r="T48" s="275"/>
    </row>
    <row r="49" spans="1:20" ht="20.25" hidden="1" x14ac:dyDescent="0.25">
      <c r="A49" s="229"/>
      <c r="B49" s="229"/>
      <c r="C49" s="463" t="s">
        <v>17</v>
      </c>
      <c r="D49" s="269"/>
      <c r="E49" s="270"/>
      <c r="F49" s="398">
        <v>7.8</v>
      </c>
      <c r="G49" s="270">
        <v>7.8</v>
      </c>
      <c r="H49" s="419" t="e">
        <f>F49*#REF!/1000</f>
        <v>#REF!</v>
      </c>
      <c r="I49" s="270"/>
      <c r="J49" s="275"/>
      <c r="K49" s="269"/>
      <c r="L49" s="270"/>
      <c r="M49" s="270"/>
      <c r="N49" s="270"/>
      <c r="O49" s="271"/>
      <c r="P49" s="273"/>
      <c r="Q49" s="274"/>
      <c r="R49" s="270"/>
      <c r="S49" s="270"/>
      <c r="T49" s="275"/>
    </row>
    <row r="50" spans="1:20" ht="20.25" hidden="1" x14ac:dyDescent="0.25">
      <c r="A50" s="229"/>
      <c r="B50" s="229"/>
      <c r="C50" s="463" t="s">
        <v>46</v>
      </c>
      <c r="D50" s="269"/>
      <c r="E50" s="270"/>
      <c r="F50" s="398">
        <v>7.8</v>
      </c>
      <c r="G50" s="270">
        <v>6.24</v>
      </c>
      <c r="H50" s="419" t="e">
        <f>F50*#REF!/1000</f>
        <v>#REF!</v>
      </c>
      <c r="I50" s="270"/>
      <c r="J50" s="275"/>
      <c r="K50" s="269"/>
      <c r="L50" s="270"/>
      <c r="M50" s="270"/>
      <c r="N50" s="270"/>
      <c r="O50" s="271"/>
      <c r="P50" s="273"/>
      <c r="Q50" s="274"/>
      <c r="R50" s="270"/>
      <c r="S50" s="270"/>
      <c r="T50" s="275"/>
    </row>
    <row r="51" spans="1:20" ht="20.25" hidden="1" x14ac:dyDescent="0.25">
      <c r="A51" s="229"/>
      <c r="B51" s="229"/>
      <c r="C51" s="463" t="s">
        <v>10</v>
      </c>
      <c r="D51" s="269"/>
      <c r="E51" s="270"/>
      <c r="F51" s="398">
        <v>1.87</v>
      </c>
      <c r="G51" s="270">
        <v>1.56</v>
      </c>
      <c r="H51" s="419" t="e">
        <f>F51*#REF!/1000</f>
        <v>#REF!</v>
      </c>
      <c r="I51" s="270"/>
      <c r="J51" s="275"/>
      <c r="K51" s="269"/>
      <c r="L51" s="270"/>
      <c r="M51" s="270"/>
      <c r="N51" s="270"/>
      <c r="O51" s="271"/>
      <c r="P51" s="273"/>
      <c r="Q51" s="274"/>
      <c r="R51" s="270"/>
      <c r="S51" s="270"/>
      <c r="T51" s="275"/>
    </row>
    <row r="52" spans="1:20" ht="20.25" hidden="1" x14ac:dyDescent="0.25">
      <c r="A52" s="229"/>
      <c r="B52" s="229"/>
      <c r="C52" s="463" t="s">
        <v>2</v>
      </c>
      <c r="D52" s="269"/>
      <c r="E52" s="270"/>
      <c r="F52" s="398">
        <v>1.17</v>
      </c>
      <c r="G52" s="270">
        <v>1.17</v>
      </c>
      <c r="H52" s="419" t="e">
        <f>F52*#REF!/1000</f>
        <v>#REF!</v>
      </c>
      <c r="I52" s="270"/>
      <c r="J52" s="275"/>
      <c r="K52" s="269"/>
      <c r="L52" s="270"/>
      <c r="M52" s="270"/>
      <c r="N52" s="270"/>
      <c r="O52" s="271"/>
      <c r="P52" s="273"/>
      <c r="Q52" s="274"/>
      <c r="R52" s="270"/>
      <c r="S52" s="270"/>
      <c r="T52" s="275"/>
    </row>
    <row r="53" spans="1:20" ht="20.25" hidden="1" x14ac:dyDescent="0.25">
      <c r="A53" s="229"/>
      <c r="B53" s="229"/>
      <c r="C53" s="463" t="s">
        <v>164</v>
      </c>
      <c r="D53" s="269"/>
      <c r="E53" s="270"/>
      <c r="F53" s="398">
        <v>8.0000000000000002E-3</v>
      </c>
      <c r="G53" s="270">
        <v>8.0000000000000002E-3</v>
      </c>
      <c r="H53" s="419" t="e">
        <f>F53*#REF!/1000</f>
        <v>#REF!</v>
      </c>
      <c r="I53" s="270"/>
      <c r="J53" s="275"/>
      <c r="K53" s="269"/>
      <c r="L53" s="270"/>
      <c r="M53" s="270"/>
      <c r="N53" s="270"/>
      <c r="O53" s="271"/>
      <c r="P53" s="273"/>
      <c r="Q53" s="274"/>
      <c r="R53" s="270"/>
      <c r="S53" s="270"/>
      <c r="T53" s="275"/>
    </row>
    <row r="54" spans="1:20" ht="20.25" hidden="1" x14ac:dyDescent="0.25">
      <c r="A54" s="229"/>
      <c r="B54" s="229"/>
      <c r="C54" s="463" t="s">
        <v>60</v>
      </c>
      <c r="D54" s="269"/>
      <c r="E54" s="270"/>
      <c r="F54" s="398">
        <v>1E-3</v>
      </c>
      <c r="G54" s="270">
        <v>1E-3</v>
      </c>
      <c r="H54" s="419" t="e">
        <f>F54*#REF!/1000</f>
        <v>#REF!</v>
      </c>
      <c r="I54" s="270"/>
      <c r="J54" s="275"/>
      <c r="K54" s="269"/>
      <c r="L54" s="270"/>
      <c r="M54" s="270"/>
      <c r="N54" s="270"/>
      <c r="O54" s="271"/>
      <c r="P54" s="273"/>
      <c r="Q54" s="274"/>
      <c r="R54" s="270"/>
      <c r="S54" s="270"/>
      <c r="T54" s="275"/>
    </row>
    <row r="55" spans="1:20" ht="28.5" customHeight="1" x14ac:dyDescent="0.25">
      <c r="A55" s="229" t="s">
        <v>141</v>
      </c>
      <c r="B55" s="230"/>
      <c r="C55" s="464" t="s">
        <v>360</v>
      </c>
      <c r="D55" s="269">
        <v>200</v>
      </c>
      <c r="E55" s="270">
        <f>E53</f>
        <v>0</v>
      </c>
      <c r="F55" s="398">
        <v>200</v>
      </c>
      <c r="G55" s="270"/>
      <c r="H55" s="396" t="e">
        <f>#REF!*#REF!/1000</f>
        <v>#REF!</v>
      </c>
      <c r="I55" s="270"/>
      <c r="J55" s="275">
        <v>200</v>
      </c>
      <c r="K55" s="269">
        <v>0.72</v>
      </c>
      <c r="L55" s="270">
        <v>0</v>
      </c>
      <c r="M55" s="270">
        <v>25.25</v>
      </c>
      <c r="N55" s="270">
        <v>85.34</v>
      </c>
      <c r="O55" s="271">
        <v>40</v>
      </c>
      <c r="P55" s="273">
        <v>0.72</v>
      </c>
      <c r="Q55" s="274">
        <v>0</v>
      </c>
      <c r="R55" s="270">
        <v>25.25</v>
      </c>
      <c r="S55" s="270">
        <v>85.34</v>
      </c>
      <c r="T55" s="275">
        <v>40</v>
      </c>
    </row>
    <row r="56" spans="1:20" ht="20.25" hidden="1" x14ac:dyDescent="0.25">
      <c r="A56" s="230" t="s">
        <v>134</v>
      </c>
      <c r="B56" s="230"/>
      <c r="C56" s="463" t="s">
        <v>133</v>
      </c>
      <c r="D56" s="394"/>
      <c r="E56" s="270"/>
      <c r="F56" s="398">
        <v>25</v>
      </c>
      <c r="G56" s="270">
        <v>25</v>
      </c>
      <c r="H56" s="396" t="e">
        <f>F56*#REF!/1000</f>
        <v>#REF!</v>
      </c>
      <c r="I56" s="270"/>
      <c r="J56" s="275"/>
      <c r="K56" s="269"/>
      <c r="L56" s="270"/>
      <c r="M56" s="270"/>
      <c r="N56" s="270"/>
      <c r="O56" s="271"/>
      <c r="P56" s="273"/>
      <c r="Q56" s="274"/>
      <c r="R56" s="270"/>
      <c r="S56" s="270"/>
      <c r="T56" s="275"/>
    </row>
    <row r="57" spans="1:20" ht="20.25" hidden="1" x14ac:dyDescent="0.25">
      <c r="A57" s="230" t="s">
        <v>84</v>
      </c>
      <c r="B57" s="230"/>
      <c r="C57" s="463" t="s">
        <v>2</v>
      </c>
      <c r="D57" s="394"/>
      <c r="E57" s="270"/>
      <c r="F57" s="398">
        <v>12</v>
      </c>
      <c r="G57" s="270">
        <v>12</v>
      </c>
      <c r="H57" s="396" t="e">
        <f>F57*#REF!/1000</f>
        <v>#REF!</v>
      </c>
      <c r="I57" s="270">
        <f>D55*E55/1000</f>
        <v>0</v>
      </c>
      <c r="J57" s="275"/>
      <c r="K57" s="269"/>
      <c r="L57" s="270"/>
      <c r="M57" s="270"/>
      <c r="N57" s="270"/>
      <c r="O57" s="271"/>
      <c r="P57" s="273"/>
      <c r="Q57" s="274"/>
      <c r="R57" s="270"/>
      <c r="S57" s="270"/>
      <c r="T57" s="275"/>
    </row>
    <row r="58" spans="1:20" ht="20.25" hidden="1" x14ac:dyDescent="0.25">
      <c r="A58" s="230"/>
      <c r="B58" s="230"/>
      <c r="C58" s="463" t="s">
        <v>1</v>
      </c>
      <c r="D58" s="394"/>
      <c r="E58" s="270"/>
      <c r="F58" s="398">
        <v>200</v>
      </c>
      <c r="G58" s="270">
        <v>200</v>
      </c>
      <c r="H58" s="396" t="e">
        <f>F58*#REF!/1000</f>
        <v>#REF!</v>
      </c>
      <c r="I58" s="270" t="s">
        <v>41</v>
      </c>
      <c r="J58" s="275"/>
      <c r="K58" s="269"/>
      <c r="L58" s="270"/>
      <c r="M58" s="270"/>
      <c r="N58" s="270"/>
      <c r="O58" s="271"/>
      <c r="P58" s="273"/>
      <c r="Q58" s="274"/>
      <c r="R58" s="270"/>
      <c r="S58" s="270"/>
      <c r="T58" s="275"/>
    </row>
    <row r="59" spans="1:20" ht="27" customHeight="1" x14ac:dyDescent="0.25">
      <c r="A59" s="230" t="s">
        <v>135</v>
      </c>
      <c r="B59" s="230"/>
      <c r="C59" s="464" t="s">
        <v>15</v>
      </c>
      <c r="D59" s="394">
        <v>40</v>
      </c>
      <c r="E59" s="270"/>
      <c r="F59" s="398">
        <v>50</v>
      </c>
      <c r="G59" s="270">
        <v>50</v>
      </c>
      <c r="H59" s="396" t="e">
        <f>F59*#REF!/1000</f>
        <v>#REF!</v>
      </c>
      <c r="I59" s="270"/>
      <c r="J59" s="275">
        <v>60</v>
      </c>
      <c r="K59" s="269">
        <v>2.8</v>
      </c>
      <c r="L59" s="270">
        <v>0.51</v>
      </c>
      <c r="M59" s="270">
        <v>6.5</v>
      </c>
      <c r="N59" s="270">
        <v>90</v>
      </c>
      <c r="O59" s="271">
        <v>0</v>
      </c>
      <c r="P59" s="273">
        <f>K59*1.5</f>
        <v>4.1999999999999993</v>
      </c>
      <c r="Q59" s="274">
        <f t="shared" ref="Q59:Q60" si="20">L59*1.5</f>
        <v>0.76500000000000001</v>
      </c>
      <c r="R59" s="270">
        <f t="shared" ref="R59:R60" si="21">M59*1.5</f>
        <v>9.75</v>
      </c>
      <c r="S59" s="270">
        <f t="shared" ref="S59:S60" si="22">N59*1.5</f>
        <v>135</v>
      </c>
      <c r="T59" s="275">
        <f t="shared" ref="T59:T60" si="23">O59*1.5</f>
        <v>0</v>
      </c>
    </row>
    <row r="60" spans="1:20" ht="29.25" customHeight="1" thickBot="1" x14ac:dyDescent="0.3">
      <c r="A60" s="237" t="s">
        <v>135</v>
      </c>
      <c r="B60" s="237"/>
      <c r="C60" s="465" t="s">
        <v>5</v>
      </c>
      <c r="D60" s="420">
        <v>20</v>
      </c>
      <c r="E60" s="320"/>
      <c r="F60" s="421">
        <v>50</v>
      </c>
      <c r="G60" s="320">
        <v>50</v>
      </c>
      <c r="H60" s="422" t="e">
        <f>F60*#REF!/1000</f>
        <v>#REF!</v>
      </c>
      <c r="I60" s="423"/>
      <c r="J60" s="272">
        <v>30</v>
      </c>
      <c r="K60" s="286">
        <v>4.0999999999999996</v>
      </c>
      <c r="L60" s="287">
        <v>0.7</v>
      </c>
      <c r="M60" s="287">
        <v>4.5999999999999996</v>
      </c>
      <c r="N60" s="287">
        <v>97.5</v>
      </c>
      <c r="O60" s="288">
        <v>0</v>
      </c>
      <c r="P60" s="311">
        <f>K60*1.5</f>
        <v>6.1499999999999995</v>
      </c>
      <c r="Q60" s="312">
        <f t="shared" si="20"/>
        <v>1.0499999999999998</v>
      </c>
      <c r="R60" s="313">
        <f t="shared" si="21"/>
        <v>6.8999999999999995</v>
      </c>
      <c r="S60" s="313">
        <f t="shared" si="22"/>
        <v>146.25</v>
      </c>
      <c r="T60" s="314">
        <f t="shared" si="23"/>
        <v>0</v>
      </c>
    </row>
    <row r="61" spans="1:20" ht="21" thickBot="1" x14ac:dyDescent="0.3">
      <c r="A61" s="239"/>
      <c r="B61" s="248"/>
      <c r="C61" s="466" t="s">
        <v>107</v>
      </c>
      <c r="D61" s="402"/>
      <c r="E61" s="403"/>
      <c r="F61" s="404"/>
      <c r="G61" s="403"/>
      <c r="H61" s="424"/>
      <c r="I61" s="403"/>
      <c r="J61" s="406"/>
      <c r="K61" s="425">
        <f t="shared" ref="K61:T61" si="24">K24+K30+K38+K55+K59+K60</f>
        <v>26.5</v>
      </c>
      <c r="L61" s="403">
        <f t="shared" si="24"/>
        <v>13.7</v>
      </c>
      <c r="M61" s="426">
        <f t="shared" si="24"/>
        <v>76.759999999999991</v>
      </c>
      <c r="N61" s="403">
        <f t="shared" si="24"/>
        <v>794.84</v>
      </c>
      <c r="O61" s="427">
        <f t="shared" si="24"/>
        <v>68.05</v>
      </c>
      <c r="P61" s="428">
        <f t="shared" si="24"/>
        <v>32.957999999999998</v>
      </c>
      <c r="Q61" s="429">
        <f t="shared" si="24"/>
        <v>16.334000000000003</v>
      </c>
      <c r="R61" s="430">
        <f t="shared" si="24"/>
        <v>94.931000000000012</v>
      </c>
      <c r="S61" s="431">
        <f t="shared" si="24"/>
        <v>1056.5900000000001</v>
      </c>
      <c r="T61" s="432">
        <f t="shared" si="24"/>
        <v>82.369</v>
      </c>
    </row>
    <row r="62" spans="1:20" ht="27.75" customHeight="1" thickBot="1" x14ac:dyDescent="0.3">
      <c r="A62" s="238"/>
      <c r="B62" s="231"/>
      <c r="C62" s="470" t="s">
        <v>47</v>
      </c>
      <c r="D62" s="316">
        <v>3.75</v>
      </c>
      <c r="E62" s="317" t="e">
        <f>#REF!</f>
        <v>#REF!</v>
      </c>
      <c r="F62" s="415"/>
      <c r="G62" s="317"/>
      <c r="H62" s="433" t="e">
        <f>D62*E62/1000</f>
        <v>#REF!</v>
      </c>
      <c r="I62" s="317"/>
      <c r="J62" s="323"/>
      <c r="K62" s="316"/>
      <c r="L62" s="317"/>
      <c r="M62" s="317"/>
      <c r="N62" s="434"/>
      <c r="O62" s="435"/>
      <c r="P62" s="436"/>
      <c r="Q62" s="437"/>
      <c r="R62" s="438"/>
      <c r="S62" s="439"/>
      <c r="T62" s="440"/>
    </row>
    <row r="63" spans="1:20" ht="20.25" x14ac:dyDescent="0.25">
      <c r="A63" s="229"/>
      <c r="B63" s="249" t="s">
        <v>296</v>
      </c>
      <c r="C63" s="471"/>
      <c r="D63" s="269"/>
      <c r="E63" s="270"/>
      <c r="F63" s="398"/>
      <c r="G63" s="270"/>
      <c r="H63" s="396"/>
      <c r="I63" s="270"/>
      <c r="J63" s="275"/>
      <c r="K63" s="269"/>
      <c r="L63" s="270"/>
      <c r="M63" s="270"/>
      <c r="N63" s="441"/>
      <c r="O63" s="442"/>
      <c r="P63" s="324"/>
      <c r="Q63" s="325"/>
      <c r="R63" s="326"/>
      <c r="S63" s="443"/>
      <c r="T63" s="444"/>
    </row>
    <row r="64" spans="1:20" ht="24.75" customHeight="1" x14ac:dyDescent="0.25">
      <c r="A64" s="229"/>
      <c r="B64" s="229"/>
      <c r="C64" s="472" t="s">
        <v>321</v>
      </c>
      <c r="D64" s="269">
        <v>200</v>
      </c>
      <c r="E64" s="270"/>
      <c r="F64" s="270">
        <v>204</v>
      </c>
      <c r="G64" s="270">
        <v>200</v>
      </c>
      <c r="H64" s="270" t="e">
        <f>#REF!*F64/1000</f>
        <v>#REF!</v>
      </c>
      <c r="I64" s="270"/>
      <c r="J64" s="275">
        <v>200</v>
      </c>
      <c r="K64" s="269">
        <v>5.6</v>
      </c>
      <c r="L64" s="263">
        <v>6.4</v>
      </c>
      <c r="M64" s="270">
        <v>8.1999999999999993</v>
      </c>
      <c r="N64" s="270">
        <v>117</v>
      </c>
      <c r="O64" s="271">
        <v>0.21</v>
      </c>
      <c r="P64" s="315">
        <f>K64</f>
        <v>5.6</v>
      </c>
      <c r="Q64" s="269">
        <f t="shared" ref="Q64" si="25">L64</f>
        <v>6.4</v>
      </c>
      <c r="R64" s="270">
        <f t="shared" ref="R64" si="26">M64</f>
        <v>8.1999999999999993</v>
      </c>
      <c r="S64" s="270">
        <f t="shared" ref="S64" si="27">N64</f>
        <v>117</v>
      </c>
      <c r="T64" s="275">
        <v>0.21</v>
      </c>
    </row>
    <row r="65" spans="1:20" ht="26.25" customHeight="1" thickBot="1" x14ac:dyDescent="0.3">
      <c r="A65" s="234"/>
      <c r="B65" s="234"/>
      <c r="C65" s="473" t="s">
        <v>358</v>
      </c>
      <c r="D65" s="420">
        <v>80</v>
      </c>
      <c r="E65" s="445">
        <v>75</v>
      </c>
      <c r="F65" s="445">
        <v>75</v>
      </c>
      <c r="G65" s="445">
        <v>75</v>
      </c>
      <c r="H65" s="445">
        <v>75</v>
      </c>
      <c r="I65" s="445">
        <v>75</v>
      </c>
      <c r="J65" s="446">
        <v>80</v>
      </c>
      <c r="K65" s="319">
        <v>4.26</v>
      </c>
      <c r="L65" s="320">
        <v>2.39</v>
      </c>
      <c r="M65" s="270">
        <v>34.799999999999997</v>
      </c>
      <c r="N65" s="320">
        <v>140</v>
      </c>
      <c r="O65" s="321">
        <v>0.16</v>
      </c>
      <c r="P65" s="322">
        <v>4.26</v>
      </c>
      <c r="Q65" s="312">
        <v>2.39</v>
      </c>
      <c r="R65" s="313">
        <v>34.799999999999997</v>
      </c>
      <c r="S65" s="314">
        <v>140</v>
      </c>
      <c r="T65" s="311">
        <v>0.16</v>
      </c>
    </row>
    <row r="66" spans="1:20" ht="27.75" customHeight="1" thickBot="1" x14ac:dyDescent="0.3">
      <c r="A66" s="239"/>
      <c r="B66" s="239"/>
      <c r="C66" s="474" t="s">
        <v>107</v>
      </c>
      <c r="D66" s="447"/>
      <c r="E66" s="403"/>
      <c r="F66" s="404"/>
      <c r="G66" s="403"/>
      <c r="H66" s="424"/>
      <c r="I66" s="403"/>
      <c r="J66" s="406"/>
      <c r="K66" s="448">
        <f>SUM(K64:K65)</f>
        <v>9.86</v>
      </c>
      <c r="L66" s="448">
        <f t="shared" ref="L66:T66" si="28">SUM(L64:L65)</f>
        <v>8.7900000000000009</v>
      </c>
      <c r="M66" s="448">
        <f t="shared" si="28"/>
        <v>43</v>
      </c>
      <c r="N66" s="448">
        <f t="shared" si="28"/>
        <v>257</v>
      </c>
      <c r="O66" s="449">
        <f t="shared" si="28"/>
        <v>0.37</v>
      </c>
      <c r="P66" s="450">
        <f t="shared" si="28"/>
        <v>9.86</v>
      </c>
      <c r="Q66" s="451">
        <f t="shared" si="28"/>
        <v>8.7900000000000009</v>
      </c>
      <c r="R66" s="448">
        <f t="shared" si="28"/>
        <v>43</v>
      </c>
      <c r="S66" s="448">
        <f t="shared" si="28"/>
        <v>257</v>
      </c>
      <c r="T66" s="452">
        <f t="shared" si="28"/>
        <v>0.37</v>
      </c>
    </row>
    <row r="67" spans="1:20" ht="21" thickBot="1" x14ac:dyDescent="0.3">
      <c r="A67" s="239"/>
      <c r="B67" s="239"/>
      <c r="C67" s="475" t="s">
        <v>336</v>
      </c>
      <c r="D67" s="453"/>
      <c r="E67" s="454"/>
      <c r="F67" s="454"/>
      <c r="G67" s="454"/>
      <c r="H67" s="455"/>
      <c r="I67" s="454"/>
      <c r="J67" s="456"/>
      <c r="K67" s="407">
        <f t="shared" ref="K67:T67" si="29">K66+K61+K22</f>
        <v>52.959999999999994</v>
      </c>
      <c r="L67" s="407">
        <f t="shared" si="29"/>
        <v>58.96</v>
      </c>
      <c r="M67" s="407">
        <f t="shared" si="29"/>
        <v>157.20999999999998</v>
      </c>
      <c r="N67" s="407">
        <f t="shared" si="29"/>
        <v>1632.1100000000001</v>
      </c>
      <c r="O67" s="407">
        <f t="shared" si="29"/>
        <v>90.75</v>
      </c>
      <c r="P67" s="407">
        <f t="shared" si="29"/>
        <v>64.138000000000005</v>
      </c>
      <c r="Q67" s="407">
        <f t="shared" si="29"/>
        <v>67.349000000000004</v>
      </c>
      <c r="R67" s="407">
        <f t="shared" si="29"/>
        <v>176.08600000000001</v>
      </c>
      <c r="S67" s="407">
        <f t="shared" si="29"/>
        <v>1986.335</v>
      </c>
      <c r="T67" s="407">
        <f t="shared" si="29"/>
        <v>105.15900000000001</v>
      </c>
    </row>
    <row r="68" spans="1:20" ht="21" x14ac:dyDescent="0.35">
      <c r="C68" s="476"/>
      <c r="D68" s="457"/>
      <c r="E68" s="105"/>
      <c r="F68" s="458"/>
      <c r="G68" s="105"/>
      <c r="H68" s="459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0" ht="21" x14ac:dyDescent="0.35">
      <c r="C69" s="476"/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334" t="s">
        <v>300</v>
      </c>
      <c r="D1" s="334"/>
      <c r="E1" s="334"/>
      <c r="F1" s="334"/>
      <c r="G1" s="334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260" t="e">
        <f>'Меню 18 ти дневное'!#REF!</f>
        <v>#REF!</v>
      </c>
      <c r="D13" s="260" t="e">
        <f>'Меню 18 ти дневное'!#REF!</f>
        <v>#REF!</v>
      </c>
      <c r="E13" s="260" t="e">
        <f>'Меню 18 ти дневное'!#REF!</f>
        <v>#REF!</v>
      </c>
      <c r="F13" s="260" t="e">
        <f>'Меню 18 ти дневное'!#REF!</f>
        <v>#REF!</v>
      </c>
      <c r="G13" s="260" t="e">
        <f>'Меню 18 ти дневное'!#REF!</f>
        <v>#REF!</v>
      </c>
    </row>
    <row r="14" spans="2:7" x14ac:dyDescent="0.25">
      <c r="B14" s="104" t="s">
        <v>341</v>
      </c>
      <c r="C14" s="260" t="e">
        <f>'Меню 18 ти дневное'!#REF!</f>
        <v>#REF!</v>
      </c>
      <c r="D14" s="260" t="e">
        <f>'Меню 18 ти дневное'!#REF!</f>
        <v>#REF!</v>
      </c>
      <c r="E14" s="260" t="e">
        <f>'Меню 18 ти дневное'!#REF!</f>
        <v>#REF!</v>
      </c>
      <c r="F14" s="260" t="e">
        <f>'Меню 18 ти дневное'!#REF!</f>
        <v>#REF!</v>
      </c>
      <c r="G14" s="260" t="e">
        <f>'Меню 18 ти дневное'!#REF!</f>
        <v>#REF!</v>
      </c>
    </row>
    <row r="15" spans="2:7" x14ac:dyDescent="0.25">
      <c r="B15" s="104" t="s">
        <v>342</v>
      </c>
      <c r="C15" s="260" t="e">
        <f>'Меню 18 ти дневное'!#REF!</f>
        <v>#REF!</v>
      </c>
      <c r="D15" s="260" t="e">
        <f>'Меню 18 ти дневное'!#REF!</f>
        <v>#REF!</v>
      </c>
      <c r="E15" s="260" t="e">
        <f>'Меню 18 ти дневное'!#REF!</f>
        <v>#REF!</v>
      </c>
      <c r="F15" s="260" t="e">
        <f>'Меню 18 ти дневное'!#REF!</f>
        <v>#REF!</v>
      </c>
      <c r="G15" s="260" t="e">
        <f>'Меню 18 ти дневное'!#REF!</f>
        <v>#REF!</v>
      </c>
    </row>
    <row r="16" spans="2:7" x14ac:dyDescent="0.25">
      <c r="B16" s="104" t="s">
        <v>343</v>
      </c>
      <c r="C16" s="260" t="e">
        <f>'Меню 18 ти дневное'!#REF!</f>
        <v>#REF!</v>
      </c>
      <c r="D16" s="260" t="e">
        <f>'Меню 18 ти дневное'!#REF!</f>
        <v>#REF!</v>
      </c>
      <c r="E16" s="260" t="e">
        <f>'Меню 18 ти дневное'!#REF!</f>
        <v>#REF!</v>
      </c>
      <c r="F16" s="260" t="e">
        <f>'Меню 18 ти дневное'!#REF!</f>
        <v>#REF!</v>
      </c>
      <c r="G16" s="260" t="e">
        <f>'Меню 18 ти дневное'!#REF!</f>
        <v>#REF!</v>
      </c>
    </row>
    <row r="17" spans="2:7" x14ac:dyDescent="0.25">
      <c r="B17" s="104" t="s">
        <v>344</v>
      </c>
      <c r="C17" s="260" t="e">
        <f>'Меню 18 ти дневное'!#REF!</f>
        <v>#REF!</v>
      </c>
      <c r="D17" s="260" t="e">
        <f>'Меню 18 ти дневное'!#REF!</f>
        <v>#REF!</v>
      </c>
      <c r="E17" s="260" t="e">
        <f>'Меню 18 ти дневное'!#REF!</f>
        <v>#REF!</v>
      </c>
      <c r="F17" s="260" t="e">
        <f>'Меню 18 ти дневное'!#REF!</f>
        <v>#REF!</v>
      </c>
      <c r="G17" s="260" t="e">
        <f>'Меню 18 ти дневное'!#REF!</f>
        <v>#REF!</v>
      </c>
    </row>
    <row r="18" spans="2:7" x14ac:dyDescent="0.25">
      <c r="B18" s="104" t="s">
        <v>345</v>
      </c>
      <c r="C18" s="260" t="e">
        <f>'Меню 18 ти дневное'!#REF!</f>
        <v>#REF!</v>
      </c>
      <c r="D18" s="260" t="e">
        <f>'Меню 18 ти дневное'!#REF!</f>
        <v>#REF!</v>
      </c>
      <c r="E18" s="260" t="e">
        <f>'Меню 18 ти дневное'!#REF!</f>
        <v>#REF!</v>
      </c>
      <c r="F18" s="260" t="e">
        <f>'Меню 18 ти дневное'!#REF!</f>
        <v>#REF!</v>
      </c>
      <c r="G18" s="260" t="e">
        <f>'Меню 18 ти дневное'!#REF!</f>
        <v>#REF!</v>
      </c>
    </row>
    <row r="19" spans="2:7" x14ac:dyDescent="0.25">
      <c r="B19" s="104" t="s">
        <v>346</v>
      </c>
      <c r="C19" s="260" t="e">
        <f>'Меню 18 ти дневное'!#REF!</f>
        <v>#REF!</v>
      </c>
      <c r="D19" s="260" t="e">
        <f>'Меню 18 ти дневное'!#REF!</f>
        <v>#REF!</v>
      </c>
      <c r="E19" s="260" t="e">
        <f>'Меню 18 ти дневное'!#REF!</f>
        <v>#REF!</v>
      </c>
      <c r="F19" s="260" t="e">
        <f>'Меню 18 ти дневное'!#REF!</f>
        <v>#REF!</v>
      </c>
      <c r="G19" s="260" t="e">
        <f>'Меню 18 ти дневное'!#REF!</f>
        <v>#REF!</v>
      </c>
    </row>
    <row r="20" spans="2:7" x14ac:dyDescent="0.25">
      <c r="B20" s="104" t="s">
        <v>347</v>
      </c>
      <c r="C20" s="260" t="e">
        <f>'Меню 18 ти дневное'!#REF!</f>
        <v>#REF!</v>
      </c>
      <c r="D20" s="260" t="e">
        <f>'Меню 18 ти дневное'!#REF!</f>
        <v>#REF!</v>
      </c>
      <c r="E20" s="260" t="e">
        <f>'Меню 18 ти дневное'!#REF!</f>
        <v>#REF!</v>
      </c>
      <c r="F20" s="260" t="e">
        <f>'Меню 18 ти дневное'!#REF!</f>
        <v>#REF!</v>
      </c>
      <c r="G20" s="260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261" t="e">
        <f>E22/(C22+D22)*2</f>
        <v>#REF!</v>
      </c>
      <c r="F23" s="8"/>
      <c r="G23" s="8"/>
    </row>
    <row r="24" spans="2:7" x14ac:dyDescent="0.25">
      <c r="B24" s="328" t="s">
        <v>354</v>
      </c>
      <c r="C24" s="329"/>
      <c r="D24" s="329"/>
      <c r="E24" s="329"/>
      <c r="F24" s="329"/>
      <c r="G24" s="330"/>
    </row>
    <row r="25" spans="2:7" x14ac:dyDescent="0.25">
      <c r="B25" s="331"/>
      <c r="C25" s="332"/>
      <c r="D25" s="332"/>
      <c r="E25" s="332"/>
      <c r="F25" s="332"/>
      <c r="G25" s="333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336" t="s">
        <v>350</v>
      </c>
      <c r="G1" s="337"/>
      <c r="H1" s="337"/>
      <c r="I1" s="337"/>
      <c r="J1" s="338"/>
    </row>
    <row r="2" spans="1:18" x14ac:dyDescent="0.25">
      <c r="F2" s="339"/>
      <c r="G2" s="340"/>
      <c r="H2" s="340"/>
      <c r="I2" s="340"/>
      <c r="J2" s="341"/>
    </row>
    <row r="3" spans="1:18" x14ac:dyDescent="0.25">
      <c r="F3" s="339"/>
      <c r="G3" s="340"/>
      <c r="H3" s="340"/>
      <c r="I3" s="340"/>
      <c r="J3" s="341"/>
    </row>
    <row r="4" spans="1:18" x14ac:dyDescent="0.25">
      <c r="F4" s="339"/>
      <c r="G4" s="340"/>
      <c r="H4" s="340"/>
      <c r="I4" s="340"/>
      <c r="J4" s="341"/>
    </row>
    <row r="5" spans="1:18" x14ac:dyDescent="0.25">
      <c r="F5" s="339"/>
      <c r="G5" s="340"/>
      <c r="H5" s="340"/>
      <c r="I5" s="340"/>
      <c r="J5" s="341"/>
    </row>
    <row r="6" spans="1:18" x14ac:dyDescent="0.25">
      <c r="F6" s="339"/>
      <c r="G6" s="340"/>
      <c r="H6" s="340"/>
      <c r="I6" s="340"/>
      <c r="J6" s="341"/>
    </row>
    <row r="7" spans="1:18" x14ac:dyDescent="0.25">
      <c r="F7" s="339"/>
      <c r="G7" s="340"/>
      <c r="H7" s="340"/>
      <c r="I7" s="340"/>
      <c r="J7" s="341"/>
    </row>
    <row r="8" spans="1:18" x14ac:dyDescent="0.25">
      <c r="F8" s="339"/>
      <c r="G8" s="340"/>
      <c r="H8" s="340"/>
      <c r="I8" s="340"/>
      <c r="J8" s="341"/>
      <c r="M8" s="335"/>
      <c r="N8" s="335"/>
      <c r="O8" s="335"/>
      <c r="P8" s="335"/>
      <c r="Q8" s="335"/>
      <c r="R8" s="335"/>
    </row>
    <row r="9" spans="1:18" x14ac:dyDescent="0.25">
      <c r="F9" s="342"/>
      <c r="G9" s="343"/>
      <c r="H9" s="343"/>
      <c r="I9" s="343"/>
      <c r="J9" s="344"/>
      <c r="M9" s="335"/>
      <c r="N9" s="335"/>
      <c r="O9" s="335"/>
      <c r="P9" s="335"/>
      <c r="Q9" s="335"/>
      <c r="R9" s="335"/>
    </row>
    <row r="10" spans="1:18" x14ac:dyDescent="0.25">
      <c r="M10" s="335"/>
      <c r="N10" s="335"/>
      <c r="O10" s="335"/>
      <c r="P10" s="335"/>
      <c r="Q10" s="335"/>
      <c r="R10" s="335"/>
    </row>
    <row r="11" spans="1:18" x14ac:dyDescent="0.25">
      <c r="M11" s="335"/>
      <c r="N11" s="335"/>
      <c r="O11" s="335"/>
      <c r="P11" s="335"/>
      <c r="Q11" s="335"/>
      <c r="R11" s="335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345" t="s">
        <v>348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</row>
    <row r="14" spans="1:18" ht="15.75" x14ac:dyDescent="0.25">
      <c r="A14" s="346" t="s">
        <v>349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</row>
    <row r="15" spans="1:18" ht="127.5" customHeight="1" x14ac:dyDescent="0.25">
      <c r="A15" s="347" t="s">
        <v>356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348"/>
      <c r="M160" s="348"/>
      <c r="N160" s="348"/>
      <c r="O160" s="348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348"/>
      <c r="M754" s="348"/>
      <c r="N754" s="348"/>
      <c r="O754" s="348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349"/>
      <c r="B1043" s="350"/>
      <c r="C1043" s="350"/>
      <c r="D1043" s="351"/>
      <c r="E1043" s="350"/>
      <c r="F1043" s="352"/>
      <c r="G1043" s="350"/>
      <c r="H1043" s="353"/>
      <c r="I1043" s="354"/>
      <c r="J1043" s="354"/>
      <c r="K1043" s="350"/>
      <c r="L1043" s="350"/>
      <c r="M1043" s="350"/>
      <c r="N1043" s="355"/>
    </row>
    <row r="1044" spans="1:15" x14ac:dyDescent="0.25">
      <c r="A1044" s="356"/>
      <c r="B1044" s="357"/>
      <c r="C1044" s="357"/>
      <c r="D1044" s="358"/>
      <c r="E1044" s="357"/>
      <c r="F1044" s="359"/>
      <c r="G1044" s="357"/>
      <c r="H1044" s="360"/>
      <c r="I1044" s="361"/>
      <c r="J1044" s="361"/>
      <c r="K1044" s="357"/>
      <c r="L1044" s="357"/>
      <c r="M1044" s="357"/>
      <c r="N1044" s="362"/>
    </row>
    <row r="1045" spans="1:15" x14ac:dyDescent="0.25">
      <c r="A1045" s="363"/>
      <c r="B1045" s="364"/>
      <c r="C1045" s="364"/>
      <c r="D1045" s="365"/>
      <c r="E1045" s="364"/>
      <c r="F1045" s="366"/>
      <c r="G1045" s="364"/>
      <c r="H1045" s="367"/>
      <c r="I1045" s="368"/>
      <c r="J1045" s="368"/>
      <c r="K1045" s="364"/>
      <c r="L1045" s="364"/>
      <c r="M1045" s="364"/>
      <c r="N1045" s="369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2024-06-10T07:39:29Z</dcterms:modified>
</cp:coreProperties>
</file>